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C:\Users\Karolis\OneDrive\Stalinis kompiuteris\ŠKP\"/>
    </mc:Choice>
  </mc:AlternateContent>
  <xr:revisionPtr revIDLastSave="0" documentId="13_ncr:1_{5A2CE477-8873-4BFE-A360-C44C70B99968}" xr6:coauthVersionLast="47" xr6:coauthVersionMax="47" xr10:uidLastSave="{00000000-0000-0000-0000-000000000000}"/>
  <bookViews>
    <workbookView xWindow="-120" yWindow="-120" windowWidth="29040" windowHeight="15840" tabRatio="557" xr2:uid="{00000000-000D-0000-FFFF-FFFF00000000}"/>
  </bookViews>
  <sheets>
    <sheet name="Suvestinė" sheetId="6" r:id="rId1"/>
    <sheet name="Priemonė_1" sheetId="1" r:id="rId2"/>
    <sheet name="Priemonė_2" sheetId="42" r:id="rId3"/>
    <sheet name="Priemonė_3" sheetId="43" r:id="rId4"/>
    <sheet name="Priemonė_4" sheetId="44" r:id="rId5"/>
    <sheet name="Priemonė_5" sheetId="45" r:id="rId6"/>
    <sheet name="Priemonė_6" sheetId="46" r:id="rId7"/>
    <sheet name="Priemonė_7" sheetId="47" r:id="rId8"/>
    <sheet name="Priemonė_8" sheetId="48" r:id="rId9"/>
    <sheet name="Priemonė_9" sheetId="49" r:id="rId10"/>
    <sheet name="Priemonė_10" sheetId="50" r:id="rId11"/>
    <sheet name="Priemonė_11" sheetId="51" r:id="rId12"/>
    <sheet name="Priemonė_12" sheetId="52" r:id="rId13"/>
    <sheet name="Priemonė_13" sheetId="53" r:id="rId14"/>
    <sheet name="Priemonė_14" sheetId="54" r:id="rId15"/>
    <sheet name="Priemonė_15" sheetId="55" r:id="rId16"/>
    <sheet name="Pirminis2020metais" sheetId="41" state="hidden" r:id="rId17"/>
    <sheet name="Pavadinimai" sheetId="2" state="veryHidden" r:id="rId18"/>
  </sheets>
  <definedNames>
    <definedName name="Bendras_kiekis_GWh">Suvestinė!$D$6</definedName>
    <definedName name="Iki_sutarties_GWh">Suvestinė!$D$7</definedName>
    <definedName name="_xlnm.Print_Area" localSheetId="16">Pirminis2020metais!$B$3:$D$26</definedName>
    <definedName name="_xlnm.Print_Area" localSheetId="1">Priemonė_1!$B$3:$D$29</definedName>
    <definedName name="_xlnm.Print_Area" localSheetId="10">Priemonė_10!$B$3:$D$29</definedName>
    <definedName name="_xlnm.Print_Area" localSheetId="11">Priemonė_11!$B$3:$D$29</definedName>
    <definedName name="_xlnm.Print_Area" localSheetId="12">Priemonė_12!$B$3:$D$29</definedName>
    <definedName name="_xlnm.Print_Area" localSheetId="13">Priemonė_13!$B$3:$D$29</definedName>
    <definedName name="_xlnm.Print_Area" localSheetId="14">Priemonė_14!$B$3:$D$29</definedName>
    <definedName name="_xlnm.Print_Area" localSheetId="15">Priemonė_15!$B$3:$D$29</definedName>
    <definedName name="_xlnm.Print_Area" localSheetId="2">Priemonė_2!$B$3:$D$29</definedName>
    <definedName name="_xlnm.Print_Area" localSheetId="3">Priemonė_3!$B$3:$D$29</definedName>
    <definedName name="_xlnm.Print_Area" localSheetId="4">Priemonė_4!$B$3:$D$29</definedName>
    <definedName name="_xlnm.Print_Area" localSheetId="5">Priemonė_5!$B$3:$D$29</definedName>
    <definedName name="_xlnm.Print_Area" localSheetId="6">Priemonė_6!$B$3:$D$29</definedName>
    <definedName name="_xlnm.Print_Area" localSheetId="7">Priemonė_7!$B$3:$D$29</definedName>
    <definedName name="_xlnm.Print_Area" localSheetId="8">Priemonė_8!$B$3:$D$29</definedName>
    <definedName name="_xlnm.Print_Area" localSheetId="9">Priemonė_9!$B$3:$D$29</definedName>
    <definedName name="vartoju_skaicius">Suvestinė!$D$5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3" i="55" l="1"/>
  <c r="D22" i="55"/>
  <c r="D21" i="55"/>
  <c r="F20" i="55"/>
  <c r="D20" i="55"/>
  <c r="D19" i="55"/>
  <c r="G17" i="55" s="1"/>
  <c r="F18" i="55"/>
  <c r="D18" i="55"/>
  <c r="F17" i="55"/>
  <c r="F16" i="55"/>
  <c r="F15" i="55"/>
  <c r="F14" i="55"/>
  <c r="F13" i="55"/>
  <c r="F12" i="55"/>
  <c r="E12" i="55"/>
  <c r="F11" i="55"/>
  <c r="D11" i="55"/>
  <c r="F10" i="55"/>
  <c r="D10" i="55"/>
  <c r="F9" i="55"/>
  <c r="D9" i="55"/>
  <c r="F23" i="54"/>
  <c r="D22" i="54"/>
  <c r="D21" i="54"/>
  <c r="F20" i="54"/>
  <c r="D20" i="54"/>
  <c r="D19" i="54"/>
  <c r="D18" i="54"/>
  <c r="F18" i="54" s="1"/>
  <c r="F17" i="54"/>
  <c r="F16" i="54"/>
  <c r="F15" i="54"/>
  <c r="F14" i="54"/>
  <c r="F13" i="54"/>
  <c r="F12" i="54"/>
  <c r="E12" i="54"/>
  <c r="F11" i="54"/>
  <c r="D11" i="54"/>
  <c r="F10" i="54"/>
  <c r="D10" i="54"/>
  <c r="F9" i="54"/>
  <c r="D9" i="54"/>
  <c r="F23" i="53"/>
  <c r="D22" i="53"/>
  <c r="D21" i="53"/>
  <c r="F20" i="53"/>
  <c r="D20" i="53"/>
  <c r="D19" i="53"/>
  <c r="D18" i="53"/>
  <c r="F19" i="53" s="1"/>
  <c r="F17" i="53"/>
  <c r="F16" i="53"/>
  <c r="F15" i="53"/>
  <c r="F14" i="53"/>
  <c r="F13" i="53"/>
  <c r="F12" i="53"/>
  <c r="E12" i="53"/>
  <c r="F11" i="53"/>
  <c r="D11" i="53"/>
  <c r="F10" i="53"/>
  <c r="D10" i="53"/>
  <c r="F9" i="53"/>
  <c r="D9" i="53"/>
  <c r="F23" i="52"/>
  <c r="D22" i="52"/>
  <c r="D21" i="52"/>
  <c r="F20" i="52"/>
  <c r="D20" i="52"/>
  <c r="D19" i="52"/>
  <c r="D18" i="52"/>
  <c r="F18" i="52" s="1"/>
  <c r="F17" i="52"/>
  <c r="F16" i="52"/>
  <c r="F15" i="52"/>
  <c r="F14" i="52"/>
  <c r="F13" i="52"/>
  <c r="F12" i="52"/>
  <c r="E12" i="52"/>
  <c r="F11" i="52"/>
  <c r="D11" i="52"/>
  <c r="F10" i="52"/>
  <c r="D10" i="52"/>
  <c r="F9" i="52"/>
  <c r="D9" i="52"/>
  <c r="F23" i="51"/>
  <c r="D22" i="51"/>
  <c r="D21" i="51"/>
  <c r="F20" i="51"/>
  <c r="D20" i="51"/>
  <c r="D19" i="51"/>
  <c r="D18" i="51"/>
  <c r="F18" i="51" s="1"/>
  <c r="G17" i="51"/>
  <c r="F17" i="51"/>
  <c r="F16" i="51"/>
  <c r="F15" i="51"/>
  <c r="F14" i="51"/>
  <c r="F13" i="51"/>
  <c r="F12" i="51"/>
  <c r="E12" i="51"/>
  <c r="F11" i="51"/>
  <c r="D11" i="51"/>
  <c r="F10" i="51"/>
  <c r="D10" i="51"/>
  <c r="F9" i="51"/>
  <c r="D9" i="51"/>
  <c r="F23" i="50"/>
  <c r="D22" i="50"/>
  <c r="D21" i="50"/>
  <c r="F20" i="50"/>
  <c r="D20" i="50"/>
  <c r="D19" i="50"/>
  <c r="D18" i="50"/>
  <c r="F18" i="50" s="1"/>
  <c r="F17" i="50"/>
  <c r="F16" i="50"/>
  <c r="F15" i="50"/>
  <c r="F14" i="50"/>
  <c r="F13" i="50"/>
  <c r="E12" i="50"/>
  <c r="F12" i="50" s="1"/>
  <c r="F11" i="50"/>
  <c r="D11" i="50"/>
  <c r="F10" i="50"/>
  <c r="D10" i="50"/>
  <c r="F9" i="50"/>
  <c r="D9" i="50"/>
  <c r="F23" i="49"/>
  <c r="D22" i="49"/>
  <c r="D21" i="49"/>
  <c r="F20" i="49"/>
  <c r="D20" i="49"/>
  <c r="D19" i="49"/>
  <c r="D18" i="49"/>
  <c r="F18" i="49" s="1"/>
  <c r="F17" i="49"/>
  <c r="F16" i="49"/>
  <c r="F15" i="49"/>
  <c r="F14" i="49"/>
  <c r="F13" i="49"/>
  <c r="F12" i="49"/>
  <c r="E12" i="49"/>
  <c r="F11" i="49"/>
  <c r="D11" i="49"/>
  <c r="F10" i="49"/>
  <c r="D10" i="49"/>
  <c r="F9" i="49"/>
  <c r="D9" i="49"/>
  <c r="F23" i="48"/>
  <c r="D22" i="48"/>
  <c r="D21" i="48"/>
  <c r="F20" i="48"/>
  <c r="D20" i="48"/>
  <c r="D19" i="48"/>
  <c r="D18" i="48"/>
  <c r="F17" i="48"/>
  <c r="F16" i="48"/>
  <c r="F15" i="48"/>
  <c r="F14" i="48"/>
  <c r="F13" i="48"/>
  <c r="F12" i="48"/>
  <c r="E12" i="48"/>
  <c r="F11" i="48"/>
  <c r="D11" i="48"/>
  <c r="F10" i="48"/>
  <c r="D10" i="48"/>
  <c r="F9" i="48"/>
  <c r="D9" i="48"/>
  <c r="F23" i="47"/>
  <c r="D22" i="47"/>
  <c r="D21" i="47"/>
  <c r="F20" i="47"/>
  <c r="D20" i="47"/>
  <c r="D19" i="47"/>
  <c r="D18" i="47"/>
  <c r="F18" i="47" s="1"/>
  <c r="F17" i="47"/>
  <c r="F16" i="47"/>
  <c r="F15" i="47"/>
  <c r="F14" i="47"/>
  <c r="F13" i="47"/>
  <c r="F12" i="47"/>
  <c r="E12" i="47"/>
  <c r="F11" i="47"/>
  <c r="D11" i="47"/>
  <c r="F10" i="47"/>
  <c r="D10" i="47"/>
  <c r="F9" i="47"/>
  <c r="D9" i="47"/>
  <c r="F23" i="46"/>
  <c r="D22" i="46"/>
  <c r="D21" i="46"/>
  <c r="F20" i="46"/>
  <c r="D20" i="46"/>
  <c r="D19" i="46"/>
  <c r="D18" i="46"/>
  <c r="F18" i="46" s="1"/>
  <c r="F17" i="46"/>
  <c r="F16" i="46"/>
  <c r="F15" i="46"/>
  <c r="F14" i="46"/>
  <c r="F13" i="46"/>
  <c r="F12" i="46"/>
  <c r="E12" i="46"/>
  <c r="F11" i="46"/>
  <c r="D11" i="46"/>
  <c r="F10" i="46"/>
  <c r="D10" i="46"/>
  <c r="F9" i="46"/>
  <c r="D9" i="46"/>
  <c r="F23" i="45"/>
  <c r="D22" i="45"/>
  <c r="D21" i="45"/>
  <c r="F20" i="45"/>
  <c r="D20" i="45"/>
  <c r="D19" i="45"/>
  <c r="D18" i="45"/>
  <c r="F18" i="45" s="1"/>
  <c r="F17" i="45"/>
  <c r="F16" i="45"/>
  <c r="F15" i="45"/>
  <c r="F14" i="45"/>
  <c r="F13" i="45"/>
  <c r="E12" i="45"/>
  <c r="F12" i="45" s="1"/>
  <c r="F11" i="45"/>
  <c r="D11" i="45"/>
  <c r="F10" i="45"/>
  <c r="D10" i="45"/>
  <c r="F9" i="45"/>
  <c r="D9" i="45"/>
  <c r="F23" i="44"/>
  <c r="D22" i="44"/>
  <c r="D21" i="44"/>
  <c r="F20" i="44"/>
  <c r="D20" i="44"/>
  <c r="D19" i="44"/>
  <c r="D18" i="44"/>
  <c r="F18" i="44" s="1"/>
  <c r="F17" i="44"/>
  <c r="F16" i="44"/>
  <c r="F15" i="44"/>
  <c r="F14" i="44"/>
  <c r="F13" i="44"/>
  <c r="E12" i="44"/>
  <c r="F12" i="44" s="1"/>
  <c r="F11" i="44"/>
  <c r="D11" i="44"/>
  <c r="F10" i="44"/>
  <c r="D10" i="44"/>
  <c r="F9" i="44"/>
  <c r="D9" i="44"/>
  <c r="F23" i="43"/>
  <c r="D22" i="43"/>
  <c r="D21" i="43"/>
  <c r="F20" i="43"/>
  <c r="D20" i="43"/>
  <c r="D19" i="43"/>
  <c r="D18" i="43"/>
  <c r="F17" i="43"/>
  <c r="F16" i="43"/>
  <c r="F15" i="43"/>
  <c r="F14" i="43"/>
  <c r="F13" i="43"/>
  <c r="F12" i="43"/>
  <c r="E12" i="43"/>
  <c r="F11" i="43"/>
  <c r="D11" i="43"/>
  <c r="F10" i="43"/>
  <c r="D10" i="43"/>
  <c r="F9" i="43"/>
  <c r="D9" i="43"/>
  <c r="F23" i="42"/>
  <c r="D22" i="42"/>
  <c r="D21" i="42"/>
  <c r="F20" i="42"/>
  <c r="D20" i="42"/>
  <c r="D19" i="42"/>
  <c r="D18" i="42"/>
  <c r="F18" i="42" s="1"/>
  <c r="F17" i="42"/>
  <c r="F16" i="42"/>
  <c r="F15" i="42"/>
  <c r="F14" i="42"/>
  <c r="F13" i="42"/>
  <c r="F12" i="42"/>
  <c r="E12" i="42"/>
  <c r="F11" i="42"/>
  <c r="D11" i="42"/>
  <c r="F10" i="42"/>
  <c r="D10" i="42"/>
  <c r="F9" i="42"/>
  <c r="D9" i="42"/>
  <c r="D18" i="1"/>
  <c r="D19" i="1"/>
  <c r="D20" i="1"/>
  <c r="F20" i="1"/>
  <c r="E12" i="1"/>
  <c r="D21" i="1" s="1"/>
  <c r="D22" i="1" s="1"/>
  <c r="E14" i="6"/>
  <c r="E13" i="6"/>
  <c r="E12" i="6"/>
  <c r="E10" i="6"/>
  <c r="I15" i="6"/>
  <c r="H19" i="6"/>
  <c r="I14" i="6"/>
  <c r="F19" i="6"/>
  <c r="E19" i="6"/>
  <c r="I18" i="6"/>
  <c r="E20" i="6"/>
  <c r="C12" i="6"/>
  <c r="C20" i="6"/>
  <c r="H22" i="6"/>
  <c r="I22" i="6"/>
  <c r="C14" i="6"/>
  <c r="F20" i="6"/>
  <c r="D22" i="6"/>
  <c r="G14" i="6"/>
  <c r="C24" i="6"/>
  <c r="E16" i="6"/>
  <c r="G22" i="6"/>
  <c r="J21" i="6"/>
  <c r="G24" i="6"/>
  <c r="J17" i="6"/>
  <c r="E24" i="6"/>
  <c r="F24" i="6"/>
  <c r="F16" i="6"/>
  <c r="J13" i="6"/>
  <c r="G16" i="6"/>
  <c r="D18" i="6"/>
  <c r="D12" i="6"/>
  <c r="E18" i="6"/>
  <c r="G23" i="6"/>
  <c r="I17" i="6"/>
  <c r="C16" i="6"/>
  <c r="G17" i="6"/>
  <c r="J16" i="6"/>
  <c r="H14" i="6"/>
  <c r="I23" i="6"/>
  <c r="J15" i="6"/>
  <c r="F17" i="6"/>
  <c r="F13" i="6"/>
  <c r="C13" i="6"/>
  <c r="H20" i="6"/>
  <c r="I12" i="6"/>
  <c r="F15" i="6"/>
  <c r="F23" i="6"/>
  <c r="I24" i="6"/>
  <c r="D20" i="6"/>
  <c r="D11" i="6"/>
  <c r="J24" i="6"/>
  <c r="J19" i="6"/>
  <c r="G21" i="6"/>
  <c r="D23" i="6"/>
  <c r="F10" i="6"/>
  <c r="I20" i="6"/>
  <c r="I21" i="6"/>
  <c r="C22" i="6"/>
  <c r="F21" i="6"/>
  <c r="I19" i="6"/>
  <c r="E23" i="6"/>
  <c r="H13" i="6"/>
  <c r="H24" i="6"/>
  <c r="D21" i="6"/>
  <c r="I16" i="6"/>
  <c r="G19" i="6"/>
  <c r="H15" i="6"/>
  <c r="C21" i="6"/>
  <c r="J20" i="6"/>
  <c r="G12" i="6"/>
  <c r="C23" i="6"/>
  <c r="D14" i="6"/>
  <c r="D13" i="6"/>
  <c r="C18" i="6"/>
  <c r="E15" i="6"/>
  <c r="C19" i="6"/>
  <c r="D16" i="6"/>
  <c r="E21" i="6"/>
  <c r="J14" i="6"/>
  <c r="D15" i="6"/>
  <c r="H17" i="6"/>
  <c r="I13" i="6"/>
  <c r="F11" i="6"/>
  <c r="D24" i="6"/>
  <c r="F12" i="6"/>
  <c r="F22" i="6"/>
  <c r="H23" i="6"/>
  <c r="H12" i="6"/>
  <c r="C15" i="6"/>
  <c r="H16" i="6"/>
  <c r="F14" i="6"/>
  <c r="E22" i="6"/>
  <c r="J11" i="6"/>
  <c r="H18" i="6"/>
  <c r="D17" i="6"/>
  <c r="J12" i="6"/>
  <c r="E11" i="6"/>
  <c r="H11" i="6"/>
  <c r="G18" i="6"/>
  <c r="G20" i="6"/>
  <c r="J22" i="6"/>
  <c r="E17" i="6"/>
  <c r="C17" i="6"/>
  <c r="F18" i="6"/>
  <c r="J18" i="6"/>
  <c r="G13" i="6"/>
  <c r="H21" i="6"/>
  <c r="C11" i="6"/>
  <c r="G11" i="6"/>
  <c r="D19" i="6"/>
  <c r="I11" i="6"/>
  <c r="D10" i="6"/>
  <c r="G15" i="6"/>
  <c r="J23" i="6"/>
  <c r="G17" i="52" l="1"/>
  <c r="F19" i="55"/>
  <c r="G17" i="54"/>
  <c r="G17" i="53"/>
  <c r="F18" i="53"/>
  <c r="F19" i="54"/>
  <c r="F19" i="52"/>
  <c r="F19" i="51"/>
  <c r="G17" i="50"/>
  <c r="G17" i="47"/>
  <c r="F19" i="50"/>
  <c r="G17" i="48"/>
  <c r="G17" i="49"/>
  <c r="F18" i="48"/>
  <c r="F19" i="49"/>
  <c r="G17" i="46"/>
  <c r="F19" i="48"/>
  <c r="F19" i="47"/>
  <c r="G17" i="42"/>
  <c r="G17" i="45"/>
  <c r="F19" i="46"/>
  <c r="G17" i="43"/>
  <c r="F19" i="45"/>
  <c r="F19" i="44"/>
  <c r="F19" i="43"/>
  <c r="G17" i="44"/>
  <c r="F18" i="43"/>
  <c r="F19" i="42"/>
  <c r="D7" i="6"/>
  <c r="D9" i="1"/>
  <c r="F11" i="1" l="1"/>
  <c r="F10" i="1"/>
  <c r="F9" i="1"/>
  <c r="F23" i="1"/>
  <c r="D11" i="1"/>
  <c r="D10" i="1"/>
  <c r="F13" i="1"/>
  <c r="E9" i="41"/>
  <c r="F20" i="41"/>
  <c r="G10" i="6"/>
  <c r="C10" i="6"/>
  <c r="J10" i="6"/>
  <c r="J25" i="6" l="1"/>
  <c r="D17" i="41"/>
  <c r="D16" i="41"/>
  <c r="F16" i="41" s="1"/>
  <c r="D15" i="41"/>
  <c r="F12" i="41"/>
  <c r="F11" i="41"/>
  <c r="F10" i="41"/>
  <c r="F9" i="41"/>
  <c r="F19" i="1"/>
  <c r="G17" i="1" l="1"/>
  <c r="G14" i="41"/>
  <c r="F17" i="1"/>
  <c r="F13" i="41"/>
  <c r="F17" i="41"/>
  <c r="F15" i="41"/>
  <c r="D18" i="41"/>
  <c r="D19" i="41" l="1"/>
  <c r="F14" i="41"/>
  <c r="F16" i="1" l="1"/>
  <c r="F12" i="1" l="1"/>
  <c r="F18" i="1"/>
  <c r="F15" i="1"/>
  <c r="F14" i="1"/>
  <c r="I10" i="6"/>
  <c r="H10" i="6"/>
  <c r="I2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Karolis Januševičius</author>
    <author>Vartotojas1</author>
  </authors>
  <commentList>
    <comment ref="D5" authorId="0" shapeId="0" xr:uid="{BDCE5CAD-1D52-4423-895A-7D0CF07A0EB9}">
      <text>
        <r>
          <rPr>
            <b/>
            <sz val="9"/>
            <color indexed="81"/>
            <rFont val="Tahoma"/>
            <family val="2"/>
            <charset val="186"/>
          </rPr>
          <t>LEA:</t>
        </r>
        <r>
          <rPr>
            <sz val="9"/>
            <color indexed="81"/>
            <rFont val="Tahoma"/>
            <family val="2"/>
            <charset val="186"/>
          </rPr>
          <t xml:space="preserve">
Nurodomas Tiekėjo visų vartotojų skaičius ataskaitiniams metams.</t>
        </r>
      </text>
    </comment>
    <comment ref="D6" authorId="0" shapeId="0" xr:uid="{DCFF673A-C7AF-43E1-84EF-DCB12A9DEE98}">
      <text>
        <r>
          <rPr>
            <b/>
            <sz val="9"/>
            <color indexed="81"/>
            <rFont val="Tahoma"/>
            <family val="2"/>
            <charset val="186"/>
          </rPr>
          <t xml:space="preserve">LEA:
</t>
        </r>
        <r>
          <rPr>
            <sz val="9"/>
            <color indexed="81"/>
            <rFont val="Tahoma"/>
            <family val="2"/>
          </rPr>
          <t>Nurodomas visiems Tiekėjo vartotojams
patiektas ir parduotas  energijos kiekis per ataskaitinius metus.</t>
        </r>
      </text>
    </comment>
    <comment ref="D7" authorId="1" shapeId="0" xr:uid="{D9B22363-20D3-4CCC-9185-8BB563521BBD}">
      <text>
        <r>
          <rPr>
            <b/>
            <sz val="9"/>
            <color indexed="81"/>
            <rFont val="Tahoma"/>
            <family val="2"/>
          </rPr>
          <t xml:space="preserve">LEA
</t>
        </r>
        <r>
          <rPr>
            <sz val="9"/>
            <color indexed="81"/>
            <rFont val="Tahoma"/>
            <family val="2"/>
          </rPr>
          <t>Lentelėje šis skaičius bus apskaičiuotas automatiškai, kai bus pateiktas "Tiekėjo bendras, vartotojams patiektas  energijos kiekis per kalendorinius metus, GWh"</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1CF09848-8185-4FFA-A6C3-B6F045364574}">
      <text>
        <r>
          <rPr>
            <sz val="9"/>
            <color indexed="81"/>
            <rFont val="Tahoma"/>
            <family val="2"/>
          </rPr>
          <t>Pasirenkamas švietimo ir konsultavimo priemonės pavadinimas iš pasirenkamojo meniu</t>
        </r>
      </text>
    </comment>
    <comment ref="D13" authorId="1" shapeId="0" xr:uid="{A2CB9923-83C0-4638-98C4-3CE38775D963}">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6C172042-7CA4-4919-B871-F57B9089C8F0}">
      <text>
        <r>
          <rPr>
            <sz val="9"/>
            <color indexed="81"/>
            <rFont val="Tahoma"/>
            <family val="2"/>
          </rPr>
          <t>Nurodoma metai ir mėnuo. Pvz.: 2021-01 iki 2021-12</t>
        </r>
      </text>
    </comment>
    <comment ref="D15" authorId="1" shapeId="0" xr:uid="{A302787C-A9D3-40B1-BF28-C8F3537B0A2B}">
      <text>
        <r>
          <rPr>
            <sz val="9"/>
            <color indexed="81"/>
            <rFont val="Tahoma"/>
            <family val="2"/>
            <charset val="186"/>
          </rPr>
          <t xml:space="preserve">Nurodomas vartotojų tikslinės grupės pavadinimas, pvz. namų ūkiai darbiabučiuose namuose arba pramonės įmonės. </t>
        </r>
      </text>
    </comment>
    <comment ref="D16" authorId="1" shapeId="0" xr:uid="{894DC6E6-A420-499D-9B6D-4394A52B3CD2}">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1B92C8AA-D1B4-4FAA-8ACC-872353A0D988}">
      <text>
        <r>
          <rPr>
            <sz val="9"/>
            <color indexed="81"/>
            <rFont val="Tahoma"/>
            <family val="2"/>
            <charset val="186"/>
          </rPr>
          <t>Nurodomas vidutinis vartotojų tikslinei grupei (nurodytos 5 eilutėje) parduotas ir suvartotas energijos kiekis, per ataskaitinius metus.</t>
        </r>
      </text>
    </comment>
    <comment ref="D23" authorId="1" shapeId="0" xr:uid="{57DA2208-BFA2-4A21-B897-BC85D7C52BBC}">
      <text>
        <r>
          <rPr>
            <sz val="9"/>
            <color indexed="81"/>
            <rFont val="Tahoma"/>
            <family val="2"/>
            <charset val="186"/>
          </rPr>
          <t>Nurodomos išlaidos, kurias patyrė Tiekėjas įgyvendindamas šią švietimo ir konsultavimo priemonę.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B90F8DC8-013F-4E22-8C8A-9C276D1148F6}">
      <text>
        <r>
          <rPr>
            <sz val="9"/>
            <color indexed="81"/>
            <rFont val="Tahoma"/>
            <family val="2"/>
          </rPr>
          <t>Pasirenkamas švietimo ir konsultavimo priemonės pavadinimas iš pasirenkamojo meniu</t>
        </r>
      </text>
    </comment>
    <comment ref="D13" authorId="1" shapeId="0" xr:uid="{B1A02F2E-62AD-4642-8FEF-0DB57F38EB20}">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168DFEF7-CE08-49B4-9BAD-4BEC572D8424}">
      <text>
        <r>
          <rPr>
            <sz val="9"/>
            <color indexed="81"/>
            <rFont val="Tahoma"/>
            <family val="2"/>
          </rPr>
          <t>Nurodoma metai ir mėnuo. Pvz.: 2021-01 iki 2021-12</t>
        </r>
      </text>
    </comment>
    <comment ref="D15" authorId="1" shapeId="0" xr:uid="{8CA1B861-18D9-48BD-AC36-6B19FF9A30CF}">
      <text>
        <r>
          <rPr>
            <sz val="9"/>
            <color indexed="81"/>
            <rFont val="Tahoma"/>
            <family val="2"/>
            <charset val="186"/>
          </rPr>
          <t xml:space="preserve">Nurodomas vartotojų tikslinės grupės pavadinimas, pvz. namų ūkiai darbiabučiuose namuose arba pramonės įmonės. </t>
        </r>
      </text>
    </comment>
    <comment ref="D16" authorId="1" shapeId="0" xr:uid="{4948CD86-6A49-4641-AA03-764B8DE764E3}">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6935236B-E892-4EE8-85E8-FFC7BCCE92A0}">
      <text>
        <r>
          <rPr>
            <sz val="9"/>
            <color indexed="81"/>
            <rFont val="Tahoma"/>
            <family val="2"/>
            <charset val="186"/>
          </rPr>
          <t>Nurodomas vidutinis vartotojų tikslinei grupei (nurodytos 5 eilutėje) parduotas ir suvartotas energijos kiekis, per ataskaitinius metus.</t>
        </r>
      </text>
    </comment>
    <comment ref="D23" authorId="1" shapeId="0" xr:uid="{563C136A-9869-42E4-9CCF-C01D7B4D7069}">
      <text>
        <r>
          <rPr>
            <sz val="9"/>
            <color indexed="81"/>
            <rFont val="Tahoma"/>
            <family val="2"/>
            <charset val="186"/>
          </rPr>
          <t>Nurodomos išlaidos, kurias patyrė Tiekėjas įgyvendindamas šią švietimo ir konsultavimo priemonę.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4245C66A-022E-49F5-9647-96493E564FFC}">
      <text>
        <r>
          <rPr>
            <sz val="9"/>
            <color indexed="81"/>
            <rFont val="Tahoma"/>
            <family val="2"/>
          </rPr>
          <t>Pasirenkamas švietimo ir konsultavimo priemonės pavadinimas iš pasirenkamojo meniu</t>
        </r>
      </text>
    </comment>
    <comment ref="D13" authorId="1" shapeId="0" xr:uid="{61556022-B51C-48D9-80AC-00B71BD107FA}">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573A17F9-DCBA-4C97-B4CD-4D85C5E93C07}">
      <text>
        <r>
          <rPr>
            <sz val="9"/>
            <color indexed="81"/>
            <rFont val="Tahoma"/>
            <family val="2"/>
          </rPr>
          <t>Nurodoma metai ir mėnuo. Pvz.: 2021-01 iki 2021-12</t>
        </r>
      </text>
    </comment>
    <comment ref="D15" authorId="1" shapeId="0" xr:uid="{67E58FBF-7739-44A1-BF2B-101649E72877}">
      <text>
        <r>
          <rPr>
            <sz val="9"/>
            <color indexed="81"/>
            <rFont val="Tahoma"/>
            <family val="2"/>
            <charset val="186"/>
          </rPr>
          <t xml:space="preserve">Nurodomas vartotojų tikslinės grupės pavadinimas, pvz. namų ūkiai darbiabučiuose namuose arba pramonės įmonės. </t>
        </r>
      </text>
    </comment>
    <comment ref="D16" authorId="1" shapeId="0" xr:uid="{F42B12FA-2F89-441A-9634-206E2214A9AC}">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A20CE21B-E523-4ADB-AB42-4A47AFF0495E}">
      <text>
        <r>
          <rPr>
            <sz val="9"/>
            <color indexed="81"/>
            <rFont val="Tahoma"/>
            <family val="2"/>
            <charset val="186"/>
          </rPr>
          <t>Nurodomas vidutinis vartotojų tikslinei grupei (nurodytos 5 eilutėje) parduotas ir suvartotas energijos kiekis, per ataskaitinius metus.</t>
        </r>
      </text>
    </comment>
    <comment ref="D23" authorId="1" shapeId="0" xr:uid="{702BE2B5-3DE0-4924-91ED-457D12243B9E}">
      <text>
        <r>
          <rPr>
            <sz val="9"/>
            <color indexed="81"/>
            <rFont val="Tahoma"/>
            <family val="2"/>
            <charset val="186"/>
          </rPr>
          <t>Nurodomos išlaidos, kurias patyrė Tiekėjas įgyvendindamas šią švietimo ir konsultavimo priemonę.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7B45D5B5-961C-46FA-A8BB-53B2A92EBC7B}">
      <text>
        <r>
          <rPr>
            <sz val="9"/>
            <color indexed="81"/>
            <rFont val="Tahoma"/>
            <family val="2"/>
          </rPr>
          <t>Pasirenkamas švietimo ir konsultavimo priemonės pavadinimas iš pasirenkamojo meniu</t>
        </r>
      </text>
    </comment>
    <comment ref="D13" authorId="1" shapeId="0" xr:uid="{A0B6719F-6FF7-415D-A3CF-BCB3132D6504}">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922D14F2-51F3-446D-8EA4-5C1248A80C1F}">
      <text>
        <r>
          <rPr>
            <sz val="9"/>
            <color indexed="81"/>
            <rFont val="Tahoma"/>
            <family val="2"/>
          </rPr>
          <t>Nurodoma metai ir mėnuo. Pvz.: 2021-01 iki 2021-12</t>
        </r>
      </text>
    </comment>
    <comment ref="D15" authorId="1" shapeId="0" xr:uid="{E592365D-7358-4D8C-9B85-EC96A9E01903}">
      <text>
        <r>
          <rPr>
            <sz val="9"/>
            <color indexed="81"/>
            <rFont val="Tahoma"/>
            <family val="2"/>
            <charset val="186"/>
          </rPr>
          <t xml:space="preserve">Nurodomas vartotojų tikslinės grupės pavadinimas, pvz. namų ūkiai darbiabučiuose namuose arba pramonės įmonės. </t>
        </r>
      </text>
    </comment>
    <comment ref="D16" authorId="1" shapeId="0" xr:uid="{093375F0-45C8-4C94-940C-01D13B1DF254}">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758C7F4D-6A1C-4B51-AEFF-88AAF34A2BC9}">
      <text>
        <r>
          <rPr>
            <sz val="9"/>
            <color indexed="81"/>
            <rFont val="Tahoma"/>
            <family val="2"/>
            <charset val="186"/>
          </rPr>
          <t>Nurodomas vidutinis vartotojų tikslinei grupei (nurodytos 5 eilutėje) parduotas ir suvartotas energijos kiekis, per ataskaitinius metus.</t>
        </r>
      </text>
    </comment>
    <comment ref="D23" authorId="1" shapeId="0" xr:uid="{AF098891-B2F0-44EC-9081-D3E219FDB961}">
      <text>
        <r>
          <rPr>
            <sz val="9"/>
            <color indexed="81"/>
            <rFont val="Tahoma"/>
            <family val="2"/>
            <charset val="186"/>
          </rPr>
          <t>Nurodomos išlaidos, kurias patyrė Tiekėjas įgyvendindamas šią švietimo ir konsultavimo priemonę.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71CBCBA4-C084-4FC5-9803-E9CA0836B6B1}">
      <text>
        <r>
          <rPr>
            <sz val="9"/>
            <color indexed="81"/>
            <rFont val="Tahoma"/>
            <family val="2"/>
          </rPr>
          <t>Pasirenkamas švietimo ir konsultavimo priemonės pavadinimas iš pasirenkamojo meniu</t>
        </r>
      </text>
    </comment>
    <comment ref="D13" authorId="1" shapeId="0" xr:uid="{B0FED774-01F3-4737-A631-7B1D0866B886}">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96CD8CB1-4BEA-4ADC-AF21-02BDACAA4F39}">
      <text>
        <r>
          <rPr>
            <sz val="9"/>
            <color indexed="81"/>
            <rFont val="Tahoma"/>
            <family val="2"/>
          </rPr>
          <t>Nurodoma metai ir mėnuo. Pvz.: 2021-01 iki 2021-12</t>
        </r>
      </text>
    </comment>
    <comment ref="D15" authorId="1" shapeId="0" xr:uid="{74561E24-A42B-45A8-B5B0-C1EB5F58DF08}">
      <text>
        <r>
          <rPr>
            <sz val="9"/>
            <color indexed="81"/>
            <rFont val="Tahoma"/>
            <family val="2"/>
            <charset val="186"/>
          </rPr>
          <t xml:space="preserve">Nurodomas vartotojų tikslinės grupės pavadinimas, pvz. namų ūkiai darbiabučiuose namuose arba pramonės įmonės. </t>
        </r>
      </text>
    </comment>
    <comment ref="D16" authorId="1" shapeId="0" xr:uid="{5ED120A0-CE6E-4292-B362-703B57269120}">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A5E894A3-EC14-4264-9A99-B53FB0C93855}">
      <text>
        <r>
          <rPr>
            <sz val="9"/>
            <color indexed="81"/>
            <rFont val="Tahoma"/>
            <family val="2"/>
            <charset val="186"/>
          </rPr>
          <t>Nurodomas vidutinis vartotojų tikslinei grupei (nurodytos 5 eilutėje) parduotas ir suvartotas energijos kiekis, per ataskaitinius metus.</t>
        </r>
      </text>
    </comment>
    <comment ref="D23" authorId="1" shapeId="0" xr:uid="{03515523-EFB8-4311-843F-1FB6488127AB}">
      <text>
        <r>
          <rPr>
            <sz val="9"/>
            <color indexed="81"/>
            <rFont val="Tahoma"/>
            <family val="2"/>
            <charset val="186"/>
          </rPr>
          <t>Nurodomos išlaidos, kurias patyrė Tiekėjas įgyvendindamas šią švietimo ir konsultavimo priemonę.</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612F7D78-90A8-4E61-A30A-E0B056E3444F}">
      <text>
        <r>
          <rPr>
            <sz val="9"/>
            <color indexed="81"/>
            <rFont val="Tahoma"/>
            <family val="2"/>
          </rPr>
          <t>Pasirenkamas švietimo ir konsultavimo priemonės pavadinimas iš pasirenkamojo meniu</t>
        </r>
      </text>
    </comment>
    <comment ref="D13" authorId="1" shapeId="0" xr:uid="{B914B867-5E76-47B0-BDC1-785300B3E48B}">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6BB080F8-2FEE-49D8-B693-034851D3F28C}">
      <text>
        <r>
          <rPr>
            <sz val="9"/>
            <color indexed="81"/>
            <rFont val="Tahoma"/>
            <family val="2"/>
          </rPr>
          <t>Nurodoma metai ir mėnuo. Pvz.: 2021-01 iki 2021-12</t>
        </r>
      </text>
    </comment>
    <comment ref="D15" authorId="1" shapeId="0" xr:uid="{B4AE67DA-2F66-4E29-9147-A1C62D178F1D}">
      <text>
        <r>
          <rPr>
            <sz val="9"/>
            <color indexed="81"/>
            <rFont val="Tahoma"/>
            <family val="2"/>
            <charset val="186"/>
          </rPr>
          <t xml:space="preserve">Nurodomas vartotojų tikslinės grupės pavadinimas, pvz. namų ūkiai darbiabučiuose namuose arba pramonės įmonės. </t>
        </r>
      </text>
    </comment>
    <comment ref="D16" authorId="1" shapeId="0" xr:uid="{409B6593-50AB-4F75-87F5-A9C2CFEA4747}">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455617CD-53C1-405B-A107-7468FA10AE0B}">
      <text>
        <r>
          <rPr>
            <sz val="9"/>
            <color indexed="81"/>
            <rFont val="Tahoma"/>
            <family val="2"/>
            <charset val="186"/>
          </rPr>
          <t>Nurodomas vidutinis vartotojų tikslinei grupei (nurodytos 5 eilutėje) parduotas ir suvartotas energijos kiekis, per ataskaitinius metus.</t>
        </r>
      </text>
    </comment>
    <comment ref="D23" authorId="1" shapeId="0" xr:uid="{D6F254CD-6595-4055-90A3-FB0FCEC9E087}">
      <text>
        <r>
          <rPr>
            <sz val="9"/>
            <color indexed="81"/>
            <rFont val="Tahoma"/>
            <family val="2"/>
            <charset val="186"/>
          </rPr>
          <t>Nurodomos išlaidos, kurias patyrė Tiekėjas įgyvendindamas šią švietimo ir konsultavimo priemonę.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7457B13E-D3A7-4A94-9643-2FFB1F133EDA}">
      <text>
        <r>
          <rPr>
            <sz val="9"/>
            <color indexed="81"/>
            <rFont val="Tahoma"/>
            <family val="2"/>
          </rPr>
          <t>Pasirenkamas švietimo ir konsultavimo priemonės pavadinimas iš pasirenkamojo meniu</t>
        </r>
      </text>
    </comment>
    <comment ref="D13" authorId="1" shapeId="0" xr:uid="{8387A9A6-C778-445D-B0E4-CB10C0AB6334}">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BFA46631-93BB-4A81-8D38-4EB377239659}">
      <text>
        <r>
          <rPr>
            <sz val="9"/>
            <color indexed="81"/>
            <rFont val="Tahoma"/>
            <family val="2"/>
          </rPr>
          <t>Nurodoma metai ir mėnuo. Pvz.: 2021-01 iki 2021-12</t>
        </r>
      </text>
    </comment>
    <comment ref="D15" authorId="1" shapeId="0" xr:uid="{F09C2B6D-14FD-46AC-8863-F67A88A5C043}">
      <text>
        <r>
          <rPr>
            <sz val="9"/>
            <color indexed="81"/>
            <rFont val="Tahoma"/>
            <family val="2"/>
            <charset val="186"/>
          </rPr>
          <t xml:space="preserve">Nurodomas vartotojų tikslinės grupės pavadinimas, pvz. namų ūkiai darbiabučiuose namuose arba pramonės įmonės. </t>
        </r>
      </text>
    </comment>
    <comment ref="D16" authorId="1" shapeId="0" xr:uid="{ED3C475D-E761-40C3-B928-47F8A5AB98A5}">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2E845D0E-FFCB-414E-9E0C-173164BB0A14}">
      <text>
        <r>
          <rPr>
            <sz val="9"/>
            <color indexed="81"/>
            <rFont val="Tahoma"/>
            <family val="2"/>
            <charset val="186"/>
          </rPr>
          <t>Nurodomas vidutinis vartotojų tikslinei grupei (nurodytos 5 eilutėje) parduotas ir suvartotas energijos kiekis, per ataskaitinius metus.</t>
        </r>
      </text>
    </comment>
    <comment ref="D23" authorId="1" shapeId="0" xr:uid="{021D8B6C-BF3A-49D8-B91B-E359FECDBD86}">
      <text>
        <r>
          <rPr>
            <sz val="9"/>
            <color indexed="81"/>
            <rFont val="Tahoma"/>
            <family val="2"/>
            <charset val="186"/>
          </rPr>
          <t>Nurodomos išlaidos, kurias patyrė Tiekėjas įgyvendindamas šią švietimo ir konsultavimo priemonę.</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Aistė Lankininkaitė</author>
  </authors>
  <commentList>
    <comment ref="D10" authorId="0" shapeId="0" xr:uid="{B4553D71-ABD3-472C-B822-0C514380B6A0}">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2" authorId="0" shapeId="0" xr:uid="{E3FE8D7C-0B39-42B9-8283-8BECA7FF9009}">
      <text>
        <r>
          <rPr>
            <sz val="9"/>
            <color indexed="81"/>
            <rFont val="Tahoma"/>
            <family val="2"/>
            <charset val="186"/>
          </rPr>
          <t xml:space="preserve">Nurodomas vartotojų tikslinės grupės pavadinimas, pvz. namų ūkiai darbiabučiuose namuose arba pramonės įmonės. </t>
        </r>
      </text>
    </comment>
    <comment ref="D13" authorId="0" shapeId="0" xr:uid="{45C97C88-BC86-4BA5-8B38-C5B967CD821D}">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4" authorId="0" shapeId="0" xr:uid="{E48CD419-58AC-4800-8FAD-9DA67CFC9497}">
      <text>
        <r>
          <rPr>
            <sz val="9"/>
            <color indexed="81"/>
            <rFont val="Tahoma"/>
            <family val="2"/>
            <charset val="186"/>
          </rPr>
          <t>Nurodomas vidutinis vartotojų tikslinei grupei (nurodytos 5 eilutėje) parduotas ir suvartotas energijos kiekis, per ataskaitinius metus.</t>
        </r>
      </text>
    </comment>
    <comment ref="D15" authorId="0" shapeId="0" xr:uid="{0BE31C16-2F7D-448A-9A97-11780C2431D4}">
      <text>
        <r>
          <rPr>
            <b/>
            <sz val="9"/>
            <color indexed="81"/>
            <rFont val="Tahoma"/>
            <family val="2"/>
            <charset val="186"/>
          </rPr>
          <t>Redaguojama lape "Suvestinė"</t>
        </r>
        <r>
          <rPr>
            <sz val="9"/>
            <color indexed="81"/>
            <rFont val="Tahoma"/>
            <family val="2"/>
            <charset val="186"/>
          </rPr>
          <t xml:space="preserve">
Nurodomas Tiekėjo </t>
        </r>
        <r>
          <rPr>
            <b/>
            <sz val="9"/>
            <color indexed="81"/>
            <rFont val="Tahoma"/>
            <family val="2"/>
            <charset val="186"/>
          </rPr>
          <t>visų</t>
        </r>
        <r>
          <rPr>
            <sz val="9"/>
            <color indexed="81"/>
            <rFont val="Tahoma"/>
            <family val="2"/>
            <charset val="186"/>
          </rPr>
          <t xml:space="preserve"> vartotojų skaičius ataskaitiniams metams.</t>
        </r>
      </text>
    </comment>
    <comment ref="D16" authorId="0" shapeId="0" xr:uid="{12E26781-7257-40F1-82A9-9059ED9C3DB8}">
      <text>
        <r>
          <rPr>
            <b/>
            <sz val="9"/>
            <color indexed="81"/>
            <rFont val="Tahoma"/>
            <family val="2"/>
            <charset val="186"/>
          </rPr>
          <t>Redaguojama lape "Suvestinė"</t>
        </r>
        <r>
          <rPr>
            <sz val="9"/>
            <color indexed="81"/>
            <rFont val="Tahoma"/>
            <family val="2"/>
            <charset val="186"/>
          </rPr>
          <t xml:space="preserve">
Metinis energijos kiekis patiektas ir parduotas visiems Tiekėjo vartotojams paskutiniais kalendoriniais metais iki susitarimo su LR energetikos ministerija pasirašymo.</t>
        </r>
      </text>
    </comment>
    <comment ref="D17" authorId="0" shapeId="0" xr:uid="{CB1D3835-1D5A-42D9-B29B-9377BF5688D2}">
      <text>
        <r>
          <rPr>
            <b/>
            <sz val="9"/>
            <color indexed="81"/>
            <rFont val="Tahoma"/>
            <family val="2"/>
            <charset val="186"/>
          </rPr>
          <t>Redaguojama lape "Suvestinė"</t>
        </r>
        <r>
          <rPr>
            <sz val="9"/>
            <color indexed="81"/>
            <rFont val="Tahoma"/>
            <family val="2"/>
            <charset val="186"/>
          </rPr>
          <t xml:space="preserve">
Nurodomas visiems Tiekėjo vartotojams, nurodytiems 7 eilutėje, patiektas ir parduotas  energijos kiekis per ataskaitinius metus.</t>
        </r>
      </text>
    </comment>
    <comment ref="D20" authorId="0" shapeId="0" xr:uid="{BE0AE2CC-DB8A-435A-AD9D-D55F21E03582}">
      <text>
        <r>
          <rPr>
            <sz val="9"/>
            <color indexed="81"/>
            <rFont val="Tahoma"/>
            <family val="2"/>
            <charset val="186"/>
          </rPr>
          <t>Nurodomos išlaidos, kurias patyrė Tiekėjas įgyvendindamas šią švietimo ir konsultavimo priemonę.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47A01F34-3AF5-492D-8962-7DD3021BB6D9}">
      <text>
        <r>
          <rPr>
            <sz val="9"/>
            <color indexed="81"/>
            <rFont val="Tahoma"/>
            <family val="2"/>
          </rPr>
          <t>Pasirenkamas švietimo ir konsultavimo priemonės pavadinimas iš pasirenkamojo meniu</t>
        </r>
      </text>
    </comment>
    <comment ref="D13" authorId="1" shapeId="0" xr:uid="{00000000-0006-0000-0000-000001000000}">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497CB328-05F1-46E2-89FF-29A23F98BD81}">
      <text>
        <r>
          <rPr>
            <sz val="9"/>
            <color indexed="81"/>
            <rFont val="Tahoma"/>
            <family val="2"/>
          </rPr>
          <t>Nurodoma metai ir mėnuo. Pvz.: 2021-01 iki 2021-12</t>
        </r>
      </text>
    </comment>
    <comment ref="D15" authorId="1" shapeId="0" xr:uid="{00000000-0006-0000-0000-000002000000}">
      <text>
        <r>
          <rPr>
            <sz val="9"/>
            <color indexed="81"/>
            <rFont val="Tahoma"/>
            <family val="2"/>
            <charset val="186"/>
          </rPr>
          <t xml:space="preserve">Nurodomas vartotojų tikslinės grupės pavadinimas, pvz. namų ūkiai darbiabučiuose namuose arba pramonės įmonės. </t>
        </r>
      </text>
    </comment>
    <comment ref="D16" authorId="1" shapeId="0" xr:uid="{00000000-0006-0000-0000-000003000000}">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00000000-0006-0000-0000-000004000000}">
      <text>
        <r>
          <rPr>
            <sz val="9"/>
            <color indexed="81"/>
            <rFont val="Tahoma"/>
            <family val="2"/>
            <charset val="186"/>
          </rPr>
          <t>Nurodomas vidutinis vartotojų tikslinei grupei (nurodytos 5 eilutėje) parduotas ir suvartotas energijos kiekis, per ataskaitinius metus.</t>
        </r>
      </text>
    </comment>
    <comment ref="D23" authorId="1" shapeId="0" xr:uid="{00000000-0006-0000-0000-000008000000}">
      <text>
        <r>
          <rPr>
            <sz val="9"/>
            <color indexed="81"/>
            <rFont val="Tahoma"/>
            <family val="2"/>
            <charset val="186"/>
          </rPr>
          <t>Nurodomos išlaidos, kurias patyrė Tiekėjas įgyvendindamas šią švietimo ir konsultavimo priemonę.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CEF82E1A-C093-43F5-9F99-7418A4B69E31}">
      <text>
        <r>
          <rPr>
            <sz val="9"/>
            <color indexed="81"/>
            <rFont val="Tahoma"/>
            <family val="2"/>
          </rPr>
          <t>Pasirenkamas švietimo ir konsultavimo priemonės pavadinimas iš pasirenkamojo meniu</t>
        </r>
      </text>
    </comment>
    <comment ref="D13" authorId="1" shapeId="0" xr:uid="{83E2BBB3-2A4A-4039-8731-0064BF677C1A}">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9AAB9673-0193-4C4B-A9B2-524FDBA9988C}">
      <text>
        <r>
          <rPr>
            <sz val="9"/>
            <color indexed="81"/>
            <rFont val="Tahoma"/>
            <family val="2"/>
          </rPr>
          <t>Nurodoma metai ir mėnuo. Pvz.: 2021-01 iki 2021-12</t>
        </r>
      </text>
    </comment>
    <comment ref="D15" authorId="1" shapeId="0" xr:uid="{52738F92-F041-409E-823A-0325AA6041D0}">
      <text>
        <r>
          <rPr>
            <sz val="9"/>
            <color indexed="81"/>
            <rFont val="Tahoma"/>
            <family val="2"/>
            <charset val="186"/>
          </rPr>
          <t xml:space="preserve">Nurodomas vartotojų tikslinės grupės pavadinimas, pvz. namų ūkiai darbiabučiuose namuose arba pramonės įmonės. </t>
        </r>
      </text>
    </comment>
    <comment ref="D16" authorId="1" shapeId="0" xr:uid="{904E784F-187B-4030-8700-CE405539CB6A}">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44F8CA8D-ECB6-4255-9549-A2D757AACF7D}">
      <text>
        <r>
          <rPr>
            <sz val="9"/>
            <color indexed="81"/>
            <rFont val="Tahoma"/>
            <family val="2"/>
            <charset val="186"/>
          </rPr>
          <t>Nurodomas vidutinis vartotojų tikslinei grupei (nurodytos 5 eilutėje) parduotas ir suvartotas energijos kiekis, per ataskaitinius metus.</t>
        </r>
      </text>
    </comment>
    <comment ref="D23" authorId="1" shapeId="0" xr:uid="{90BC130B-E178-49DD-AFEC-301C858D5222}">
      <text>
        <r>
          <rPr>
            <sz val="9"/>
            <color indexed="81"/>
            <rFont val="Tahoma"/>
            <family val="2"/>
            <charset val="186"/>
          </rPr>
          <t>Nurodomos išlaidos, kurias patyrė Tiekėjas įgyvendindamas šią švietimo ir konsultavimo priemonę.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B7C6674A-7830-474C-9514-0A5939034D54}">
      <text>
        <r>
          <rPr>
            <sz val="9"/>
            <color indexed="81"/>
            <rFont val="Tahoma"/>
            <family val="2"/>
          </rPr>
          <t>Pasirenkamas švietimo ir konsultavimo priemonės pavadinimas iš pasirenkamojo meniu</t>
        </r>
      </text>
    </comment>
    <comment ref="D13" authorId="1" shapeId="0" xr:uid="{3B75F620-A4BB-4673-9515-B3A98522EF77}">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8868F016-C223-46B7-86BB-4A42600F73D6}">
      <text>
        <r>
          <rPr>
            <sz val="9"/>
            <color indexed="81"/>
            <rFont val="Tahoma"/>
            <family val="2"/>
          </rPr>
          <t>Nurodoma metai ir mėnuo. Pvz.: 2021-01 iki 2021-12</t>
        </r>
      </text>
    </comment>
    <comment ref="D15" authorId="1" shapeId="0" xr:uid="{5F79AF30-0B62-4890-A493-9A85F54DD661}">
      <text>
        <r>
          <rPr>
            <sz val="9"/>
            <color indexed="81"/>
            <rFont val="Tahoma"/>
            <family val="2"/>
            <charset val="186"/>
          </rPr>
          <t xml:space="preserve">Nurodomas vartotojų tikslinės grupės pavadinimas, pvz. namų ūkiai darbiabučiuose namuose arba pramonės įmonės. </t>
        </r>
      </text>
    </comment>
    <comment ref="D16" authorId="1" shapeId="0" xr:uid="{96D3589E-8B18-4A5A-8A1D-F0E97E704F5D}">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5F6234C1-3072-4FEA-8CEF-01D3E2DA2B01}">
      <text>
        <r>
          <rPr>
            <sz val="9"/>
            <color indexed="81"/>
            <rFont val="Tahoma"/>
            <family val="2"/>
            <charset val="186"/>
          </rPr>
          <t>Nurodomas vidutinis vartotojų tikslinei grupei (nurodytos 5 eilutėje) parduotas ir suvartotas energijos kiekis, per ataskaitinius metus.</t>
        </r>
      </text>
    </comment>
    <comment ref="D23" authorId="1" shapeId="0" xr:uid="{58E6A658-A32E-4134-B5A4-65EDA0D9217F}">
      <text>
        <r>
          <rPr>
            <sz val="9"/>
            <color indexed="81"/>
            <rFont val="Tahoma"/>
            <family val="2"/>
            <charset val="186"/>
          </rPr>
          <t>Nurodomos išlaidos, kurias patyrė Tiekėjas įgyvendindamas šią švietimo ir konsultavimo priemonę.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DAE5ED28-F2A3-44F7-9A41-0E20742937DD}">
      <text>
        <r>
          <rPr>
            <sz val="9"/>
            <color indexed="81"/>
            <rFont val="Tahoma"/>
            <family val="2"/>
          </rPr>
          <t>Pasirenkamas švietimo ir konsultavimo priemonės pavadinimas iš pasirenkamojo meniu</t>
        </r>
      </text>
    </comment>
    <comment ref="D13" authorId="1" shapeId="0" xr:uid="{66F04540-5730-47BE-A564-E5E97EAA3709}">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3A28BED3-312E-420F-A551-F33727D4138A}">
      <text>
        <r>
          <rPr>
            <sz val="9"/>
            <color indexed="81"/>
            <rFont val="Tahoma"/>
            <family val="2"/>
          </rPr>
          <t>Nurodoma metai ir mėnuo. Pvz.: 2021-01 iki 2021-12</t>
        </r>
      </text>
    </comment>
    <comment ref="D15" authorId="1" shapeId="0" xr:uid="{B4D31567-4BD2-438D-8C02-5C5C3BB0FA19}">
      <text>
        <r>
          <rPr>
            <sz val="9"/>
            <color indexed="81"/>
            <rFont val="Tahoma"/>
            <family val="2"/>
            <charset val="186"/>
          </rPr>
          <t xml:space="preserve">Nurodomas vartotojų tikslinės grupės pavadinimas, pvz. namų ūkiai darbiabučiuose namuose arba pramonės įmonės. </t>
        </r>
      </text>
    </comment>
    <comment ref="D16" authorId="1" shapeId="0" xr:uid="{7AF46767-D1C6-48B9-8D6E-5A633281637A}">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1014A489-17E9-4DDA-A614-261279801367}">
      <text>
        <r>
          <rPr>
            <sz val="9"/>
            <color indexed="81"/>
            <rFont val="Tahoma"/>
            <family val="2"/>
            <charset val="186"/>
          </rPr>
          <t>Nurodomas vidutinis vartotojų tikslinei grupei (nurodytos 5 eilutėje) parduotas ir suvartotas energijos kiekis, per ataskaitinius metus.</t>
        </r>
      </text>
    </comment>
    <comment ref="D23" authorId="1" shapeId="0" xr:uid="{5D7B5662-FF35-4D2C-B3B9-97D9718EAEFE}">
      <text>
        <r>
          <rPr>
            <sz val="9"/>
            <color indexed="81"/>
            <rFont val="Tahoma"/>
            <family val="2"/>
            <charset val="186"/>
          </rPr>
          <t>Nurodomos išlaidos, kurias patyrė Tiekėjas įgyvendindamas šią švietimo ir konsultavimo priemonę.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49A99EE5-3984-446D-8841-E41513A54135}">
      <text>
        <r>
          <rPr>
            <sz val="9"/>
            <color indexed="81"/>
            <rFont val="Tahoma"/>
            <family val="2"/>
          </rPr>
          <t>Pasirenkamas švietimo ir konsultavimo priemonės pavadinimas iš pasirenkamojo meniu</t>
        </r>
      </text>
    </comment>
    <comment ref="D13" authorId="1" shapeId="0" xr:uid="{3B84D7ED-3689-465F-8F20-F489A8E7C038}">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5905BA24-FA48-48F6-B70E-695239510208}">
      <text>
        <r>
          <rPr>
            <sz val="9"/>
            <color indexed="81"/>
            <rFont val="Tahoma"/>
            <family val="2"/>
          </rPr>
          <t>Nurodoma metai ir mėnuo. Pvz.: 2021-01 iki 2021-12</t>
        </r>
      </text>
    </comment>
    <comment ref="D15" authorId="1" shapeId="0" xr:uid="{FF7FECEF-F356-41DC-BD26-21D07AECECEB}">
      <text>
        <r>
          <rPr>
            <sz val="9"/>
            <color indexed="81"/>
            <rFont val="Tahoma"/>
            <family val="2"/>
            <charset val="186"/>
          </rPr>
          <t xml:space="preserve">Nurodomas vartotojų tikslinės grupės pavadinimas, pvz. namų ūkiai darbiabučiuose namuose arba pramonės įmonės. </t>
        </r>
      </text>
    </comment>
    <comment ref="D16" authorId="1" shapeId="0" xr:uid="{670B7273-CC69-416F-9267-6975CA6D709E}">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9BC23993-716A-42EC-BD80-92711C9F1C7C}">
      <text>
        <r>
          <rPr>
            <sz val="9"/>
            <color indexed="81"/>
            <rFont val="Tahoma"/>
            <family val="2"/>
            <charset val="186"/>
          </rPr>
          <t>Nurodomas vidutinis vartotojų tikslinei grupei (nurodytos 5 eilutėje) parduotas ir suvartotas energijos kiekis, per ataskaitinius metus.</t>
        </r>
      </text>
    </comment>
    <comment ref="D23" authorId="1" shapeId="0" xr:uid="{C8A46B9C-D77B-467A-B0DC-A2FCFE8F673F}">
      <text>
        <r>
          <rPr>
            <sz val="9"/>
            <color indexed="81"/>
            <rFont val="Tahoma"/>
            <family val="2"/>
            <charset val="186"/>
          </rPr>
          <t>Nurodomos išlaidos, kurias patyrė Tiekėjas įgyvendindamas šią švietimo ir konsultavimo priemonę.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AA20134F-A5A9-4878-A6E9-783B9C59474D}">
      <text>
        <r>
          <rPr>
            <sz val="9"/>
            <color indexed="81"/>
            <rFont val="Tahoma"/>
            <family val="2"/>
          </rPr>
          <t>Pasirenkamas švietimo ir konsultavimo priemonės pavadinimas iš pasirenkamojo meniu</t>
        </r>
      </text>
    </comment>
    <comment ref="D13" authorId="1" shapeId="0" xr:uid="{F6F96B4E-810A-44F9-80C8-3219C771806A}">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92AC36A5-1FD3-4A76-95A3-544A54A8DADF}">
      <text>
        <r>
          <rPr>
            <sz val="9"/>
            <color indexed="81"/>
            <rFont val="Tahoma"/>
            <family val="2"/>
          </rPr>
          <t>Nurodoma metai ir mėnuo. Pvz.: 2021-01 iki 2021-12</t>
        </r>
      </text>
    </comment>
    <comment ref="D15" authorId="1" shapeId="0" xr:uid="{64771360-ADB0-4521-9A44-9B056BE1B78B}">
      <text>
        <r>
          <rPr>
            <sz val="9"/>
            <color indexed="81"/>
            <rFont val="Tahoma"/>
            <family val="2"/>
            <charset val="186"/>
          </rPr>
          <t xml:space="preserve">Nurodomas vartotojų tikslinės grupės pavadinimas, pvz. namų ūkiai darbiabučiuose namuose arba pramonės įmonės. </t>
        </r>
      </text>
    </comment>
    <comment ref="D16" authorId="1" shapeId="0" xr:uid="{7E3214B7-08C0-430B-A251-BCA8E45095BA}">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4F50CA13-23B4-4E87-AA73-148DE7B800EA}">
      <text>
        <r>
          <rPr>
            <sz val="9"/>
            <color indexed="81"/>
            <rFont val="Tahoma"/>
            <family val="2"/>
            <charset val="186"/>
          </rPr>
          <t>Nurodomas vidutinis vartotojų tikslinei grupei (nurodytos 5 eilutėje) parduotas ir suvartotas energijos kiekis, per ataskaitinius metus.</t>
        </r>
      </text>
    </comment>
    <comment ref="D23" authorId="1" shapeId="0" xr:uid="{7C587B44-C429-415A-BD5A-6974F30823A1}">
      <text>
        <r>
          <rPr>
            <sz val="9"/>
            <color indexed="81"/>
            <rFont val="Tahoma"/>
            <family val="2"/>
            <charset val="186"/>
          </rPr>
          <t>Nurodomos išlaidos, kurias patyrė Tiekėjas įgyvendindamas šią švietimo ir konsultavimo priemonę.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DF49F89E-74ED-4995-8781-DAA6B949FA5A}">
      <text>
        <r>
          <rPr>
            <sz val="9"/>
            <color indexed="81"/>
            <rFont val="Tahoma"/>
            <family val="2"/>
          </rPr>
          <t>Pasirenkamas švietimo ir konsultavimo priemonės pavadinimas iš pasirenkamojo meniu</t>
        </r>
      </text>
    </comment>
    <comment ref="D13" authorId="1" shapeId="0" xr:uid="{08C17F71-0AE5-4AE6-9774-1F0E570F1BBA}">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11482C02-95A0-4229-AACD-665DDC2C500B}">
      <text>
        <r>
          <rPr>
            <sz val="9"/>
            <color indexed="81"/>
            <rFont val="Tahoma"/>
            <family val="2"/>
          </rPr>
          <t>Nurodoma metai ir mėnuo. Pvz.: 2021-01 iki 2021-12</t>
        </r>
      </text>
    </comment>
    <comment ref="D15" authorId="1" shapeId="0" xr:uid="{AF94A466-D79E-4134-9A86-C5D6FF8EC809}">
      <text>
        <r>
          <rPr>
            <sz val="9"/>
            <color indexed="81"/>
            <rFont val="Tahoma"/>
            <family val="2"/>
            <charset val="186"/>
          </rPr>
          <t xml:space="preserve">Nurodomas vartotojų tikslinės grupės pavadinimas, pvz. namų ūkiai darbiabučiuose namuose arba pramonės įmonės. </t>
        </r>
      </text>
    </comment>
    <comment ref="D16" authorId="1" shapeId="0" xr:uid="{6900267D-211E-4675-919B-36F07BD1BCAC}">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C44B29BB-F45B-4AD1-ABAC-34224C84A5D7}">
      <text>
        <r>
          <rPr>
            <sz val="9"/>
            <color indexed="81"/>
            <rFont val="Tahoma"/>
            <family val="2"/>
            <charset val="186"/>
          </rPr>
          <t>Nurodomas vidutinis vartotojų tikslinei grupei (nurodytos 5 eilutėje) parduotas ir suvartotas energijos kiekis, per ataskaitinius metus.</t>
        </r>
      </text>
    </comment>
    <comment ref="D23" authorId="1" shapeId="0" xr:uid="{56699236-0106-4A73-AF4F-19FAD41788D1}">
      <text>
        <r>
          <rPr>
            <sz val="9"/>
            <color indexed="81"/>
            <rFont val="Tahoma"/>
            <family val="2"/>
            <charset val="186"/>
          </rPr>
          <t>Nurodomos išlaidos, kurias patyrė Tiekėjas įgyvendindamas šią švietimo ir konsultavimo priemonę.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Vartotojas1</author>
    <author>Aistė Lankininkaitė</author>
  </authors>
  <commentList>
    <comment ref="D12" authorId="0" shapeId="0" xr:uid="{46B8B12A-E289-43EE-99A7-ECADA2F15B85}">
      <text>
        <r>
          <rPr>
            <sz val="9"/>
            <color indexed="81"/>
            <rFont val="Tahoma"/>
            <family val="2"/>
          </rPr>
          <t>Pasirenkamas švietimo ir konsultavimo priemonės pavadinimas iš pasirenkamojo meniu</t>
        </r>
      </text>
    </comment>
    <comment ref="D13" authorId="1" shapeId="0" xr:uid="{1CE9C56E-4027-4A71-9DB7-F0978968FC6C}">
      <text>
        <r>
          <rPr>
            <sz val="9"/>
            <color indexed="81"/>
            <rFont val="Tahoma"/>
            <family val="2"/>
            <charset val="186"/>
          </rPr>
          <t>Priemonės aprašymas turi būti išsamus, aprašytos Tiekėjo vykdytos priemonės veiklos. Šios veiklos tiesiogiai apie energijos taupymą.
Taip rekomenduojama pateikti nuorodas į priemonės įgyvendinimą pagrindžiančią dokumentaciją, nurodant dokumento datą, numerį ir pavadinimą.</t>
        </r>
      </text>
    </comment>
    <comment ref="D14" authorId="0" shapeId="0" xr:uid="{46413942-E33D-4CE7-9185-0CFFF2B51F58}">
      <text>
        <r>
          <rPr>
            <sz val="9"/>
            <color indexed="81"/>
            <rFont val="Tahoma"/>
            <family val="2"/>
          </rPr>
          <t>Nurodoma metai ir mėnuo. Pvz.: 2021-01 iki 2021-12</t>
        </r>
      </text>
    </comment>
    <comment ref="D15" authorId="1" shapeId="0" xr:uid="{ADCED30F-D875-45BA-9EB4-DC85638A29CD}">
      <text>
        <r>
          <rPr>
            <sz val="9"/>
            <color indexed="81"/>
            <rFont val="Tahoma"/>
            <family val="2"/>
            <charset val="186"/>
          </rPr>
          <t xml:space="preserve">Nurodomas vartotojų tikslinės grupės pavadinimas, pvz. namų ūkiai darbiabučiuose namuose arba pramonės įmonės. </t>
        </r>
      </text>
    </comment>
    <comment ref="D16" authorId="1" shapeId="0" xr:uid="{E021DD5B-7D04-4E40-B512-42E73813B880}">
      <text>
        <r>
          <rPr>
            <sz val="9"/>
            <color indexed="81"/>
            <rFont val="Tahoma"/>
            <family val="2"/>
            <charset val="186"/>
          </rPr>
          <t>Vartotojų tikslinės grupės, įvardintos 4 eilutėje, dydis vienetais. (pvz. namų ūkių skaičius daugiabučiuose namuose)
 Faktinis tikslinės grupės dydis gali skirtis nuo susitarime įvardyto dydžio!</t>
        </r>
      </text>
    </comment>
    <comment ref="D17" authorId="1" shapeId="0" xr:uid="{C987BF72-83CD-4292-862D-6DFF5AB5168C}">
      <text>
        <r>
          <rPr>
            <sz val="9"/>
            <color indexed="81"/>
            <rFont val="Tahoma"/>
            <family val="2"/>
            <charset val="186"/>
          </rPr>
          <t>Nurodomas vidutinis vartotojų tikslinei grupei (nurodytos 5 eilutėje) parduotas ir suvartotas energijos kiekis, per ataskaitinius metus.</t>
        </r>
      </text>
    </comment>
    <comment ref="D23" authorId="1" shapeId="0" xr:uid="{22EDE8C9-480D-4306-B10B-86041894B6F8}">
      <text>
        <r>
          <rPr>
            <sz val="9"/>
            <color indexed="81"/>
            <rFont val="Tahoma"/>
            <family val="2"/>
            <charset val="186"/>
          </rPr>
          <t>Nurodomos išlaidos, kurias patyrė Tiekėjas įgyvendindamas šią švietimo ir konsultavimo priemonę.</t>
        </r>
      </text>
    </comment>
  </commentList>
</comments>
</file>

<file path=xl/sharedStrings.xml><?xml version="1.0" encoding="utf-8"?>
<sst xmlns="http://schemas.openxmlformats.org/spreadsheetml/2006/main" count="573" uniqueCount="79">
  <si>
    <t>Energijos vartotojų švietimo ir konsultavimo susitarimų sudarymo tvarkos aprašo 2 priedas</t>
  </si>
  <si>
    <t>1.</t>
  </si>
  <si>
    <t>Švietimo ir konsultavimo priemonės pavadinimas</t>
  </si>
  <si>
    <t>2.</t>
  </si>
  <si>
    <t>Švietimo ir konsultavimo priemonės aprašymas</t>
  </si>
  <si>
    <t>3.</t>
  </si>
  <si>
    <t>Švietimo ir konsultavimo priemonės įgyvendinimo pradžia ir pabaiga</t>
  </si>
  <si>
    <t>4.</t>
  </si>
  <si>
    <t>Vartotojų tikslinė grupė</t>
  </si>
  <si>
    <t>5.</t>
  </si>
  <si>
    <t>Vartotojų tikslinės grupės dydis, vnt.</t>
  </si>
  <si>
    <t>6.</t>
  </si>
  <si>
    <t>Vartotojų tikslinės grupės vidutinis metinis energijos suvartojimas, GWh</t>
  </si>
  <si>
    <t>7.</t>
  </si>
  <si>
    <t>Tiekėjo bendras vartotojų skaičius, vnt</t>
  </si>
  <si>
    <t>8.</t>
  </si>
  <si>
    <t>Tiekėjo bendras patiektas vartotojams energijos kiekis per kalendorinius metus, GWh</t>
  </si>
  <si>
    <t>9.</t>
  </si>
  <si>
    <t>Taikytas energijos sutaupymo koeficientas</t>
  </si>
  <si>
    <t>10.</t>
  </si>
  <si>
    <t>11.</t>
  </si>
  <si>
    <t>Išlaidos švietimo ir konsultavimo priemonei įgyvendinti, Eur</t>
  </si>
  <si>
    <t>12.</t>
  </si>
  <si>
    <t>Patvirtinu, kad pateikti duomenys yra teisingi.</t>
  </si>
  <si>
    <t>13.</t>
  </si>
  <si>
    <t>14.</t>
  </si>
  <si>
    <t xml:space="preserve">ENERGIJOS VARTOTOJŲ ŠVIETIMO IR KONSULTAVIMO PRIEMONĖS </t>
  </si>
  <si>
    <t>VERTINIMO DUOMENYS</t>
  </si>
  <si>
    <t>15.</t>
  </si>
  <si>
    <t>Per paskutinius kalendorinius metus iki sutarties pasirašymo tiekėjo bendras vartotojamas patiektas energijos kiekis, GWh</t>
  </si>
  <si>
    <t>Duomenis pateikusio asmens pareigos, parašas, vardas ir pavardė</t>
  </si>
  <si>
    <t>Duomenis pateikusio asmens kontaktinė informacija (telefono Nr., el. paštas)</t>
  </si>
  <si>
    <t>Informacijos skelbimas interneto svetainėje</t>
  </si>
  <si>
    <t>Švietimo ir konsultavimo priemonės tipas</t>
  </si>
  <si>
    <t>Energijos sutaupymo koeficientas</t>
  </si>
  <si>
    <t>Apskaičiuota sutaupyta energija vartotojų tikslinei grupei, GWh</t>
  </si>
  <si>
    <t>ID</t>
  </si>
  <si>
    <t>Ar teisingai užpildyta?</t>
  </si>
  <si>
    <r>
      <t xml:space="preserve">Pastaba. </t>
    </r>
    <r>
      <rPr>
        <i/>
        <sz val="16"/>
        <color rgb="FFFF0000"/>
        <rFont val="Calibri"/>
        <family val="2"/>
        <scheme val="minor"/>
      </rPr>
      <t>Formos užpildymo teisingumą tikrinkite užpildžius visus formos laukelius</t>
    </r>
    <r>
      <rPr>
        <b/>
        <i/>
        <sz val="16"/>
        <color rgb="FFFF0000"/>
        <rFont val="Calibri"/>
        <family val="2"/>
        <scheme val="minor"/>
      </rPr>
      <t xml:space="preserve"> !</t>
    </r>
  </si>
  <si>
    <t xml:space="preserve">Eil.Nr. </t>
  </si>
  <si>
    <t>Priemonės pavadinimas</t>
  </si>
  <si>
    <t>Tiekėjo pavadinimas</t>
  </si>
  <si>
    <t>Susitarimas (Data, Nr.)</t>
  </si>
  <si>
    <t>Energijos tiekėjo pavadinimas</t>
  </si>
  <si>
    <t>Ataskaitiniai metai</t>
  </si>
  <si>
    <t>Metai už kuriuos pateikiama ataskaita</t>
  </si>
  <si>
    <t xml:space="preserve">Susitarimas (Data, Susitarimo Nr.) </t>
  </si>
  <si>
    <t>1 proc. dalis bendro patiekto vartotojams energijos kiekio per ataskaitinius metus, GWh</t>
  </si>
  <si>
    <t>Vartotojų tikslinės grupės dydis švietimo ir konsultavimo priemonės įgyvendinimo metu, vnt.</t>
  </si>
  <si>
    <t>Tiekėjo bendras vartotojų skaičius per ataskaitinius metus, vnt.</t>
  </si>
  <si>
    <t>Tiekėjo bendras patiektas vartotojams energijos kiekis per ataskaitinius kalendorinius metus, GWh</t>
  </si>
  <si>
    <t>Švietimo ir konsultavimo priemonės detalus aprašymas (švietimo konsultavimo  priemonės įgyvendinimo trumpas vykdytos veiklos (būdo bei priemonių) aprašymas, vykdytojai, arba pranešėjai, įgyvendinimą pagrindžiančių dokumentų pavadinimas (vartotojų, kurie buvo šviečiami ir konsultuojami sąrašas, mokymų programa, protokolas, fotonuotraukos (jeigu yra) ir (arba kt.)),  nuoroda internete apie švietimo konsultavimo priemonės įgyvendinimą (jeigu yra) ir/arba kt.)</t>
  </si>
  <si>
    <t>Papildoma patikra</t>
  </si>
  <si>
    <t>Tiekėjo bendras, vartotojams patiektas  energijos kiekis per kalendorinius metus, GWh</t>
  </si>
  <si>
    <t>Elektra: Informacijos skelbimas interneto svetainėje</t>
  </si>
  <si>
    <t>Elektra: Informacijos skelbimas spaudoje ar spaudiniuose arba informacijos skelbimas televizijoje ar radijo laidose</t>
  </si>
  <si>
    <t>Elektra: Palyginamosios analizės vartotojų grupėje kartu su energijos taupymo patarimais teikimas spaudinyje ar elektroniniu (skaitmeniniu) būdu</t>
  </si>
  <si>
    <t>Elektra: Viešinimo renginys, apimantis energijos vartojimo efektyvumo didinimą</t>
  </si>
  <si>
    <t>Elektra: Konsultacijos elektroniniu paštu, tiesiogiai internetu ar telefonu gavus vartotojo prašymą</t>
  </si>
  <si>
    <t>Elektra: Konsultacijos atvykus pas vartotoją</t>
  </si>
  <si>
    <t>Elektra: Elektros energijos matuoklių ar kitokios matavimo įrangos skolinimas</t>
  </si>
  <si>
    <t>Elektra: Vėdinimo sistemų efektyvaus eksploatavimo mokymai</t>
  </si>
  <si>
    <t>Šiluma: Informacijos skelbimas interneto svetainėje</t>
  </si>
  <si>
    <t>Šiluma: Informacijos skelbimas spaudoje ar spaudiniuose arba informacijos skelbimas televizijoje ar radijo laidose</t>
  </si>
  <si>
    <t>Šiluma: Palyginamosios analizės vartotojų grupėje kartu su energijos taupymo patarimais teikimas spaudinyje ar elektroniniu (skaitmeniniu) būdu</t>
  </si>
  <si>
    <t>Šiluma: Viešinimo renginys, apimantis energijos vartojimo efektyvumo didinimą</t>
  </si>
  <si>
    <t>Šiluma: Konsultacijos elektroniniu paštu, tiesiogiai internetu ar telefonu gavus vartotojo prašymą</t>
  </si>
  <si>
    <t>Šiluma: Konsultacijos atvykus pas vartotoją</t>
  </si>
  <si>
    <t>Šiluma: Šilumos energijos matuoklių ar kitokios matavimo įrangos skolinimas</t>
  </si>
  <si>
    <t>Šiluma: Šildymo sistemų efektyvaus eksploatavimo mokymai</t>
  </si>
  <si>
    <t>Šiluma: Šilumos punktų efektyvaus eksploatavimo mokymai</t>
  </si>
  <si>
    <t>Dujos: Informacijos skelbimas interneto svetainėje</t>
  </si>
  <si>
    <t>Dujos:  Informacijos skelbimas spaudoje ar spaudiniuose arba informacijos skelbimas televizijoje ar radijo laidose</t>
  </si>
  <si>
    <t>Dujos: Palyginamosios analizės vartotojų grupėje kartu su energijos taupymo patarimais teikimas spaudinyje ar elektroniniu (skaitmeniniu) būdu</t>
  </si>
  <si>
    <t>Dujos:  Viešinimo renginys, apimantis energijos vartojimo efektyvumo didinimą</t>
  </si>
  <si>
    <t>Dujos: Konsultacijos elektroniniu paštu, tiesiogiai internetu ar telefonu gavus vartotojo prašymą</t>
  </si>
  <si>
    <t>Dujos: Konsultacijos atvykus pas vartotoją</t>
  </si>
  <si>
    <t>Dujos:  Dujas naudojančių sistemų efektyvaus eksploatavimo mokymai</t>
  </si>
  <si>
    <t xml:space="preserve">Energijos vartotojų švietimo ir konsultavimo priemonės ataskaita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</si>
</sst>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GWh&quot;"/>
    <numFmt numFmtId="165" formatCode="0.00&quot; Eur&quot;"/>
    <numFmt numFmtId="166" formatCode="0.000&quot; GWh&quot;"/>
  </numFmts>
  <fonts count="25" x14ac:knownFonts="1">
    <font>
      <sz val="11"/>
      <color theme="1"/>
      <name val="Calibri"/>
      <family val="2"/>
      <charset val="186"/>
      <scheme val="minor"/>
    </font>
    <font>
      <sz val="12"/>
      <color theme="1"/>
      <name val="Times New Roman"/>
      <family val="1"/>
      <charset val="186"/>
    </font>
    <font>
      <sz val="12"/>
      <color rgb="FF000000"/>
      <name val="Times New Roman"/>
      <family val="1"/>
      <charset val="186"/>
    </font>
    <font>
      <b/>
      <sz val="12"/>
      <color theme="1"/>
      <name val="Times New Roman"/>
      <family val="1"/>
      <charset val="186"/>
    </font>
    <font>
      <b/>
      <sz val="12"/>
      <color rgb="FF000000"/>
      <name val="Times New Roman"/>
      <family val="1"/>
      <charset val="186"/>
    </font>
    <font>
      <sz val="10"/>
      <color rgb="FF000000"/>
      <name val="Times New Roman"/>
      <family val="1"/>
      <charset val="186"/>
    </font>
    <font>
      <u/>
      <sz val="11"/>
      <color theme="10"/>
      <name val="Calibri"/>
      <family val="2"/>
      <charset val="186"/>
      <scheme val="minor"/>
    </font>
    <font>
      <sz val="12"/>
      <name val="Times New Roman"/>
      <family val="1"/>
      <charset val="186"/>
    </font>
    <font>
      <sz val="11"/>
      <color rgb="FFFF0000"/>
      <name val="Calibri"/>
      <family val="2"/>
      <charset val="186"/>
      <scheme val="minor"/>
    </font>
    <font>
      <b/>
      <sz val="11"/>
      <color theme="1"/>
      <name val="Times New Roman"/>
      <family val="1"/>
      <charset val="186"/>
    </font>
    <font>
      <sz val="12"/>
      <color rgb="FFFF0000"/>
      <name val="Times New Roman"/>
      <family val="1"/>
      <charset val="186"/>
    </font>
    <font>
      <sz val="9"/>
      <color indexed="81"/>
      <name val="Tahoma"/>
      <family val="2"/>
      <charset val="186"/>
    </font>
    <font>
      <b/>
      <sz val="9"/>
      <color indexed="81"/>
      <name val="Tahoma"/>
      <family val="2"/>
      <charset val="186"/>
    </font>
    <font>
      <i/>
      <sz val="11"/>
      <color theme="2" tint="-0.499984740745262"/>
      <name val="Calibri"/>
      <family val="2"/>
      <scheme val="minor"/>
    </font>
    <font>
      <b/>
      <sz val="12"/>
      <name val="Times New Roman"/>
      <family val="1"/>
    </font>
    <font>
      <i/>
      <sz val="16"/>
      <color rgb="FFFF0000"/>
      <name val="Calibri"/>
      <family val="2"/>
      <scheme val="minor"/>
    </font>
    <font>
      <b/>
      <i/>
      <sz val="16"/>
      <color rgb="FFFF0000"/>
      <name val="Calibri"/>
      <family val="2"/>
      <scheme val="minor"/>
    </font>
    <font>
      <sz val="11"/>
      <color theme="1"/>
      <name val="Times New Roman"/>
      <family val="1"/>
      <charset val="186"/>
    </font>
    <font>
      <b/>
      <sz val="11"/>
      <color rgb="FF3F3F3F"/>
      <name val="Calibri"/>
      <family val="2"/>
      <charset val="186"/>
      <scheme val="minor"/>
    </font>
    <font>
      <sz val="12"/>
      <color rgb="FF000000"/>
      <name val="Times New Roman"/>
      <family val="1"/>
    </font>
    <font>
      <sz val="12"/>
      <color theme="1"/>
      <name val="Times New Roman"/>
      <family val="1"/>
    </font>
    <font>
      <i/>
      <sz val="11"/>
      <color rgb="FFFF0000"/>
      <name val="Calibri"/>
      <family val="2"/>
      <scheme val="minor"/>
    </font>
    <font>
      <sz val="9"/>
      <color indexed="81"/>
      <name val="Tahoma"/>
      <family val="2"/>
    </font>
    <font>
      <b/>
      <sz val="9"/>
      <color indexed="81"/>
      <name val="Tahoma"/>
      <family val="2"/>
    </font>
    <font>
      <b/>
      <sz val="16"/>
      <color rgb="FF000000"/>
      <name val="Times New Roman"/>
      <family val="1"/>
      <charset val="186"/>
    </font>
  </fonts>
  <fills count="9">
    <fill>
      <patternFill patternType="none"/>
    </fill>
    <fill>
      <patternFill patternType="gray125"/>
    </fill>
    <fill>
      <patternFill patternType="solid">
        <fgColor theme="0" tint="-4.9989318521683403E-2"/>
        <bgColor indexed="64"/>
      </patternFill>
    </fill>
    <fill>
      <patternFill patternType="solid">
        <fgColor rgb="FFF5F5F5"/>
        <bgColor indexed="64"/>
      </patternFill>
    </fill>
    <fill>
      <patternFill patternType="solid">
        <fgColor theme="0"/>
        <bgColor indexed="64"/>
      </patternFill>
    </fill>
    <fill>
      <patternFill patternType="solid">
        <fgColor rgb="FFF2F2F2"/>
      </patternFill>
    </fill>
    <fill>
      <patternFill patternType="solid">
        <fgColor theme="2"/>
        <bgColor indexed="64"/>
      </patternFill>
    </fill>
    <fill>
      <patternFill patternType="solid">
        <fgColor theme="9" tint="0.59999389629810485"/>
        <bgColor indexed="64"/>
      </patternFill>
    </fill>
    <fill>
      <patternFill patternType="solid">
        <fgColor theme="7"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medium">
        <color indexed="64"/>
      </right>
      <top/>
      <bottom style="medium">
        <color indexed="64"/>
      </bottom>
      <diagonal/>
    </border>
  </borders>
  <cellStyleXfs count="3">
    <xf numFmtId="0" fontId="0" fillId="0" borderId="0"/>
    <xf numFmtId="0" fontId="6" fillId="0" borderId="0" applyNumberFormat="0" applyFill="0" applyBorder="0" applyAlignment="0" applyProtection="0"/>
    <xf numFmtId="0" fontId="18" fillId="5" borderId="3" applyNumberFormat="0" applyAlignment="0" applyProtection="0"/>
  </cellStyleXfs>
  <cellXfs count="90">
    <xf numFmtId="0" fontId="0" fillId="0" borderId="0" xfId="0"/>
    <xf numFmtId="0" fontId="2" fillId="0" borderId="0" xfId="0" applyFont="1" applyAlignment="1">
      <alignment horizontal="justify" vertical="center"/>
    </xf>
    <xf numFmtId="0" fontId="1" fillId="0" borderId="0" xfId="0" applyFont="1" applyAlignment="1">
      <alignment vertical="center"/>
    </xf>
    <xf numFmtId="0" fontId="5" fillId="0" borderId="0" xfId="0" applyFont="1" applyAlignment="1">
      <alignment horizontal="justify" vertical="center"/>
    </xf>
    <xf numFmtId="0" fontId="0" fillId="0" borderId="1" xfId="0" applyBorder="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right"/>
    </xf>
    <xf numFmtId="0" fontId="2" fillId="0" borderId="1" xfId="0" applyFont="1" applyBorder="1"/>
    <xf numFmtId="0" fontId="1" fillId="0" borderId="0" xfId="0" applyFont="1"/>
    <xf numFmtId="0" fontId="8" fillId="0" borderId="0" xfId="0" applyFont="1"/>
    <xf numFmtId="0" fontId="10" fillId="0" borderId="0" xfId="0" applyFont="1"/>
    <xf numFmtId="0" fontId="1" fillId="0" borderId="0" xfId="0" applyFont="1" applyBorder="1"/>
    <xf numFmtId="0" fontId="1" fillId="0" borderId="2" xfId="0" applyFont="1" applyBorder="1"/>
    <xf numFmtId="0" fontId="13" fillId="0" borderId="0" xfId="0" applyFont="1"/>
    <xf numFmtId="0" fontId="4" fillId="0" borderId="0" xfId="0" applyFont="1" applyAlignment="1">
      <alignment horizontal="center" vertical="center"/>
    </xf>
    <xf numFmtId="0" fontId="8" fillId="0" borderId="0" xfId="0" applyFont="1" applyAlignment="1">
      <alignment wrapText="1"/>
    </xf>
    <xf numFmtId="0" fontId="0" fillId="0" borderId="0" xfId="0" applyAlignment="1">
      <alignment wrapText="1"/>
    </xf>
    <xf numFmtId="0" fontId="16" fillId="0" borderId="0" xfId="0" applyFont="1"/>
    <xf numFmtId="0" fontId="2"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164" fontId="7" fillId="3" borderId="1" xfId="0" applyNumberFormat="1" applyFont="1" applyFill="1" applyBorder="1" applyAlignment="1" applyProtection="1">
      <alignment horizontal="left" vertical="center" wrapText="1"/>
      <protection locked="0"/>
    </xf>
    <xf numFmtId="165" fontId="7" fillId="3" borderId="1" xfId="0" applyNumberFormat="1" applyFont="1" applyFill="1" applyBorder="1" applyAlignment="1" applyProtection="1">
      <alignment horizontal="left" vertical="center" wrapText="1"/>
      <protection locked="0"/>
    </xf>
    <xf numFmtId="0" fontId="0" fillId="4" borderId="0" xfId="0" applyFill="1"/>
    <xf numFmtId="0" fontId="17" fillId="4" borderId="1" xfId="0" applyFont="1" applyFill="1" applyBorder="1" applyAlignment="1">
      <alignment horizontal="center" vertical="center"/>
    </xf>
    <xf numFmtId="0" fontId="0" fillId="4" borderId="0" xfId="0" applyFill="1" applyBorder="1"/>
    <xf numFmtId="0" fontId="0" fillId="0" borderId="0" xfId="0"/>
    <xf numFmtId="0" fontId="2" fillId="0" borderId="0" xfId="0" applyFont="1" applyAlignment="1">
      <alignment horizontal="justify" vertical="center"/>
    </xf>
    <xf numFmtId="0" fontId="1" fillId="0" borderId="0" xfId="0" applyFont="1" applyAlignment="1">
      <alignment vertical="center"/>
    </xf>
    <xf numFmtId="0" fontId="5" fillId="0" borderId="0" xfId="0" applyFont="1" applyAlignment="1">
      <alignment horizontal="justify" vertical="center"/>
    </xf>
    <xf numFmtId="0" fontId="2" fillId="0" borderId="1" xfId="0" applyFont="1" applyBorder="1" applyAlignment="1">
      <alignment horizontal="justify"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3" fillId="0" borderId="0" xfId="0" applyFont="1"/>
    <xf numFmtId="0" fontId="4" fillId="0" borderId="0" xfId="0" applyFont="1" applyAlignment="1">
      <alignment horizontal="center" vertical="center"/>
    </xf>
    <xf numFmtId="0" fontId="8" fillId="0" borderId="0" xfId="0" applyFont="1" applyAlignment="1">
      <alignment wrapText="1"/>
    </xf>
    <xf numFmtId="0" fontId="0" fillId="0" borderId="0" xfId="0" applyAlignment="1">
      <alignment wrapText="1"/>
    </xf>
    <xf numFmtId="0" fontId="14" fillId="0" borderId="1" xfId="0" applyFont="1" applyBorder="1" applyAlignment="1">
      <alignment horizontal="left" vertical="center" wrapText="1"/>
    </xf>
    <xf numFmtId="164" fontId="14" fillId="0" borderId="1" xfId="0" applyNumberFormat="1" applyFont="1" applyBorder="1" applyAlignment="1">
      <alignment horizontal="justify" vertical="center" wrapText="1"/>
    </xf>
    <xf numFmtId="0" fontId="16" fillId="0" borderId="0" xfId="0" applyFont="1"/>
    <xf numFmtId="0" fontId="1" fillId="4" borderId="1" xfId="0" applyFont="1" applyFill="1" applyBorder="1" applyAlignment="1" applyProtection="1">
      <alignment horizontal="left" vertical="center" wrapText="1"/>
      <protection locked="0"/>
    </xf>
    <xf numFmtId="164" fontId="1" fillId="4" borderId="1" xfId="0" applyNumberFormat="1" applyFont="1" applyFill="1" applyBorder="1" applyAlignment="1" applyProtection="1">
      <alignment horizontal="left" vertical="center" wrapText="1"/>
      <protection locked="0"/>
    </xf>
    <xf numFmtId="164" fontId="3" fillId="4" borderId="1"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0" fontId="19" fillId="0" borderId="1" xfId="0" applyFont="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0" fillId="6" borderId="0" xfId="0" applyFill="1"/>
    <xf numFmtId="0" fontId="20" fillId="0" borderId="1" xfId="0" applyFont="1" applyFill="1" applyBorder="1" applyAlignment="1">
      <alignment vertical="center" wrapText="1"/>
    </xf>
    <xf numFmtId="0" fontId="7" fillId="3" borderId="5" xfId="0" applyFont="1" applyFill="1" applyBorder="1" applyAlignment="1" applyProtection="1">
      <alignment horizontal="left" vertical="center" wrapText="1"/>
      <protection locked="0"/>
    </xf>
    <xf numFmtId="0" fontId="2" fillId="0" borderId="6" xfId="0" applyFont="1" applyBorder="1" applyAlignment="1">
      <alignment vertical="center" wrapText="1"/>
    </xf>
    <xf numFmtId="0" fontId="0" fillId="3" borderId="0" xfId="0" applyFill="1"/>
    <xf numFmtId="0" fontId="21" fillId="0" borderId="0" xfId="0" applyFont="1"/>
    <xf numFmtId="0" fontId="0" fillId="4" borderId="1" xfId="0" applyFill="1" applyBorder="1" applyAlignment="1">
      <alignment horizontal="left" vertical="center"/>
    </xf>
    <xf numFmtId="0" fontId="19" fillId="7" borderId="7" xfId="0" applyFont="1" applyFill="1" applyBorder="1" applyAlignment="1">
      <alignment vertical="center" wrapText="1"/>
    </xf>
    <xf numFmtId="0" fontId="19" fillId="8" borderId="7" xfId="0" applyFont="1" applyFill="1" applyBorder="1" applyAlignment="1">
      <alignment vertical="center" wrapText="1"/>
    </xf>
    <xf numFmtId="0" fontId="19" fillId="0" borderId="7" xfId="0" applyFont="1" applyBorder="1" applyAlignment="1">
      <alignment horizontal="center" vertical="center" wrapText="1"/>
    </xf>
    <xf numFmtId="0" fontId="0" fillId="4" borderId="1" xfId="0" applyFill="1" applyBorder="1" applyAlignment="1">
      <alignment horizontal="left" vertical="top"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164" fontId="0" fillId="4" borderId="1" xfId="0" applyNumberFormat="1" applyFill="1" applyBorder="1" applyAlignment="1">
      <alignment horizontal="right" vertical="center"/>
    </xf>
    <xf numFmtId="0" fontId="0" fillId="4" borderId="1" xfId="0" applyFill="1" applyBorder="1" applyAlignment="1">
      <alignment horizontal="right" vertical="center"/>
    </xf>
    <xf numFmtId="166" fontId="0" fillId="4" borderId="1" xfId="0" applyNumberFormat="1" applyFill="1" applyBorder="1" applyAlignment="1">
      <alignment horizontal="right" vertical="center"/>
    </xf>
    <xf numFmtId="165" fontId="0" fillId="4" borderId="1" xfId="0" applyNumberFormat="1" applyFill="1" applyBorder="1" applyAlignment="1">
      <alignment horizontal="right" vertical="center"/>
    </xf>
    <xf numFmtId="0" fontId="18" fillId="0" borderId="0" xfId="2" applyFill="1" applyBorder="1" applyAlignment="1">
      <alignment horizontal="right" vertical="center"/>
    </xf>
    <xf numFmtId="166" fontId="0" fillId="0" borderId="1" xfId="0" applyNumberFormat="1" applyFill="1" applyBorder="1" applyAlignment="1">
      <alignment horizontal="right" vertical="center"/>
    </xf>
    <xf numFmtId="0" fontId="2" fillId="4" borderId="1" xfId="0" applyFont="1" applyFill="1" applyBorder="1" applyAlignment="1">
      <alignment horizontal="center" vertical="center" wrapText="1"/>
    </xf>
    <xf numFmtId="0" fontId="4" fillId="0" borderId="0" xfId="0" applyFont="1" applyAlignment="1">
      <alignment horizontal="center" vertical="center"/>
    </xf>
    <xf numFmtId="164" fontId="3" fillId="4" borderId="1" xfId="0" applyNumberFormat="1" applyFont="1" applyFill="1" applyBorder="1" applyAlignment="1" applyProtection="1">
      <alignment horizontal="left" vertical="center" wrapText="1"/>
    </xf>
    <xf numFmtId="164" fontId="1" fillId="4" borderId="1" xfId="0" applyNumberFormat="1" applyFont="1" applyFill="1" applyBorder="1" applyAlignment="1" applyProtection="1">
      <alignment horizontal="left" vertical="center" wrapText="1"/>
    </xf>
    <xf numFmtId="0" fontId="20" fillId="4" borderId="1" xfId="0" applyFont="1" applyFill="1" applyBorder="1" applyAlignment="1" applyProtection="1">
      <alignment horizontal="left" vertical="center" wrapText="1"/>
    </xf>
    <xf numFmtId="164" fontId="0" fillId="0" borderId="4" xfId="0" applyNumberFormat="1" applyFill="1" applyBorder="1" applyAlignment="1">
      <alignment horizontal="center" vertical="center"/>
    </xf>
    <xf numFmtId="164" fontId="0" fillId="0" borderId="5" xfId="0" applyNumberFormat="1" applyFill="1" applyBorder="1" applyAlignment="1">
      <alignment horizontal="center" vertical="center"/>
    </xf>
    <xf numFmtId="0" fontId="0" fillId="4" borderId="1" xfId="0" applyFill="1" applyBorder="1" applyAlignment="1">
      <alignment horizontal="lef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164" fontId="0" fillId="2" borderId="4" xfId="0" applyNumberFormat="1" applyFill="1" applyBorder="1" applyAlignment="1">
      <alignment horizontal="center" vertical="center"/>
    </xf>
    <xf numFmtId="164" fontId="0" fillId="2" borderId="5" xfId="0" applyNumberFormat="1" applyFill="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pplyProtection="1">
      <alignment horizontal="center"/>
      <protection locked="0"/>
    </xf>
    <xf numFmtId="0" fontId="2" fillId="0" borderId="1" xfId="0" applyFont="1" applyBorder="1" applyAlignment="1">
      <alignment horizontal="justify" vertical="center" wrapText="1"/>
    </xf>
    <xf numFmtId="0" fontId="24"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xf>
    <xf numFmtId="0" fontId="6" fillId="3" borderId="1" xfId="1" applyFill="1" applyBorder="1" applyAlignment="1" applyProtection="1">
      <alignment horizontal="justify" vertical="center" wrapText="1"/>
      <protection locked="0"/>
    </xf>
    <xf numFmtId="0" fontId="2" fillId="3" borderId="1" xfId="0" applyFont="1" applyFill="1" applyBorder="1" applyAlignment="1" applyProtection="1">
      <alignment horizontal="justify" vertical="center" wrapText="1"/>
      <protection locked="0"/>
    </xf>
    <xf numFmtId="164" fontId="0" fillId="0" borderId="0" xfId="0" applyNumberFormat="1" applyFill="1" applyBorder="1" applyAlignment="1">
      <alignment horizontal="right" vertical="center"/>
    </xf>
    <xf numFmtId="0" fontId="0" fillId="4" borderId="4" xfId="0" applyFill="1" applyBorder="1" applyAlignment="1">
      <alignment horizontal="right" vertical="center"/>
    </xf>
    <xf numFmtId="166" fontId="0" fillId="4" borderId="5" xfId="0" applyNumberFormat="1" applyFill="1" applyBorder="1" applyAlignment="1">
      <alignment horizontal="right" vertical="center"/>
    </xf>
  </cellXfs>
  <cellStyles count="3">
    <cellStyle name="Hipersaitas" xfId="1" builtinId="8"/>
    <cellStyle name="Įprastas" xfId="0" builtinId="0"/>
    <cellStyle name="Išvestis" xfId="2" builtinId="21"/>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91F5B-90B0-480A-A6BB-13400ECAABEC}">
  <sheetPr codeName="Lapas1">
    <pageSetUpPr fitToPage="1"/>
  </sheetPr>
  <dimension ref="B2:J25"/>
  <sheetViews>
    <sheetView tabSelected="1" zoomScaleNormal="100" workbookViewId="0">
      <selection activeCell="J16" sqref="J16"/>
    </sheetView>
  </sheetViews>
  <sheetFormatPr defaultRowHeight="15" x14ac:dyDescent="0.25"/>
  <cols>
    <col min="1" max="1" width="3.5703125" style="23" customWidth="1"/>
    <col min="2" max="2" width="9.140625" style="23"/>
    <col min="3" max="3" width="49.140625" style="23" customWidth="1"/>
    <col min="4" max="4" width="24.5703125" style="23" customWidth="1"/>
    <col min="5" max="5" width="17.42578125" style="23" customWidth="1"/>
    <col min="6" max="6" width="17.7109375" style="23" customWidth="1"/>
    <col min="7" max="7" width="24.85546875" style="23" customWidth="1"/>
    <col min="8" max="8" width="21.28515625" style="23" customWidth="1"/>
    <col min="9" max="9" width="23.85546875" style="23" customWidth="1"/>
    <col min="10" max="10" width="25" style="23" customWidth="1"/>
    <col min="11" max="11" width="14.140625" style="23" customWidth="1"/>
    <col min="12" max="16384" width="9.140625" style="23"/>
  </cols>
  <sheetData>
    <row r="2" spans="2:10" ht="22.5" customHeight="1" x14ac:dyDescent="0.25">
      <c r="B2" s="79" t="s">
        <v>41</v>
      </c>
      <c r="C2" s="79"/>
      <c r="D2" s="75"/>
      <c r="E2" s="76"/>
    </row>
    <row r="3" spans="2:10" ht="22.5" customHeight="1" x14ac:dyDescent="0.25">
      <c r="B3" s="54" t="s">
        <v>46</v>
      </c>
      <c r="C3" s="54"/>
      <c r="D3" s="75"/>
      <c r="E3" s="76"/>
    </row>
    <row r="4" spans="2:10" ht="22.5" customHeight="1" x14ac:dyDescent="0.25">
      <c r="B4" s="54" t="s">
        <v>45</v>
      </c>
      <c r="C4" s="54"/>
      <c r="D4" s="75"/>
      <c r="E4" s="76"/>
    </row>
    <row r="5" spans="2:10" ht="25.5" customHeight="1" x14ac:dyDescent="0.25">
      <c r="B5" s="79" t="s">
        <v>14</v>
      </c>
      <c r="C5" s="79"/>
      <c r="D5" s="75"/>
      <c r="E5" s="76"/>
    </row>
    <row r="6" spans="2:10" ht="28.5" customHeight="1" x14ac:dyDescent="0.25">
      <c r="B6" s="74" t="s">
        <v>53</v>
      </c>
      <c r="C6" s="74"/>
      <c r="D6" s="77"/>
      <c r="E6" s="78"/>
    </row>
    <row r="7" spans="2:10" ht="29.25" customHeight="1" x14ac:dyDescent="0.25">
      <c r="B7" s="74" t="s">
        <v>47</v>
      </c>
      <c r="C7" s="74"/>
      <c r="D7" s="72">
        <f>Bendras_kiekis_GWh*0.01</f>
        <v>0</v>
      </c>
      <c r="E7" s="73"/>
    </row>
    <row r="9" spans="2:10" ht="47.25" x14ac:dyDescent="0.25">
      <c r="B9" s="24" t="s">
        <v>39</v>
      </c>
      <c r="C9" s="24" t="s">
        <v>40</v>
      </c>
      <c r="D9" s="67" t="s">
        <v>6</v>
      </c>
      <c r="E9" s="67" t="s">
        <v>8</v>
      </c>
      <c r="F9" s="67" t="s">
        <v>10</v>
      </c>
      <c r="G9" s="67" t="s">
        <v>12</v>
      </c>
      <c r="H9" s="67" t="s">
        <v>18</v>
      </c>
      <c r="I9" s="67" t="s">
        <v>35</v>
      </c>
      <c r="J9" s="67" t="s">
        <v>21</v>
      </c>
    </row>
    <row r="10" spans="2:10" ht="19.5" customHeight="1" x14ac:dyDescent="0.25">
      <c r="B10" s="24">
        <v>1</v>
      </c>
      <c r="C10" s="58" t="str">
        <f ca="1">IF(ISTEXT(INDIRECT("Priemonė_"&amp;B10&amp;"!$D$12")),INDIRECT("Priemonė_"&amp;B10&amp;"!$D$12"),"")</f>
        <v/>
      </c>
      <c r="D10" s="60" t="str">
        <f ca="1">IF(ISBLANK(INDIRECT("Priemonė_"&amp;B10&amp;"!$D$14")),"",INDIRECT("Priemonė_"&amp;B10&amp;"!$D$14"))</f>
        <v/>
      </c>
      <c r="E10" s="59" t="str">
        <f ca="1">IF(ISTEXT(INDIRECT("Priemonė_"&amp;B10&amp;"!$D$15")),INDIRECT("Priemonė_"&amp;B10&amp;"!$D$15"),"")</f>
        <v/>
      </c>
      <c r="F10" s="62" t="str">
        <f ca="1">IF(ISNUMBER(INDIRECT("Priemonė_"&amp;B10&amp;"!$D$16")),INDIRECT("Priemonė_"&amp;B10&amp;"!$D$16"),"")</f>
        <v/>
      </c>
      <c r="G10" s="61" t="str">
        <f ca="1">IF(ISNUMBER(INDIRECT("Priemonė_"&amp;B10&amp;"!$D$17")),INDIRECT("Priemonė_"&amp;B10&amp;"!$D$17"),"")</f>
        <v/>
      </c>
      <c r="H10" s="62" t="str">
        <f ca="1">IF(ISNUMBER(INDIRECT("Priemonė_"&amp;B10&amp;"!$D$21")),INDIRECT("Priemonė_"&amp;B10&amp;"!$D$21"),"")</f>
        <v/>
      </c>
      <c r="I10" s="63" t="str">
        <f ca="1">IF(ISNUMBER(INDIRECT("Priemonė_"&amp;B10&amp;"!$D$22")),INDIRECT("Priemonė_"&amp;B10&amp;"!$D$22"),"")</f>
        <v/>
      </c>
      <c r="J10" s="64" t="str">
        <f ca="1">IF(ISNUMBER(INDIRECT("Priemonė_"&amp;B10&amp;"!$D$23")),INDIRECT("Priemonė_"&amp;B10&amp;"!$D$23"),"")</f>
        <v/>
      </c>
    </row>
    <row r="11" spans="2:10" x14ac:dyDescent="0.25">
      <c r="B11" s="59">
        <v>2</v>
      </c>
      <c r="C11" s="58" t="str">
        <f t="shared" ref="C11:C24" ca="1" si="0">IF(ISTEXT(INDIRECT("Priemonė_"&amp;B11&amp;"!$D$12")),INDIRECT("Priemonė_"&amp;B11&amp;"!$D$12"),"")</f>
        <v/>
      </c>
      <c r="D11" s="60" t="str">
        <f t="shared" ref="D11:D24" ca="1" si="1">IF(ISBLANK(INDIRECT("Priemonė_"&amp;B11&amp;"!$D$14")),"",INDIRECT("Priemonė_"&amp;B11&amp;"!$D$14"))</f>
        <v/>
      </c>
      <c r="E11" s="59" t="str">
        <f t="shared" ref="E11:E24" ca="1" si="2">IF(ISTEXT(INDIRECT("Priemonė_"&amp;B11&amp;"!$D$15")),INDIRECT("Priemonė_"&amp;B11&amp;"!$D$15"),"")</f>
        <v/>
      </c>
      <c r="F11" s="62" t="str">
        <f t="shared" ref="F11:F24" ca="1" si="3">IF(ISNUMBER(INDIRECT("Priemonė_"&amp;B11&amp;"!$D$16")),INDIRECT("Priemonė_"&amp;B11&amp;"!$D$16"),"")</f>
        <v/>
      </c>
      <c r="G11" s="61" t="str">
        <f t="shared" ref="G11:G24" ca="1" si="4">IF(ISNUMBER(INDIRECT("Priemonė_"&amp;B11&amp;"!$D$17")),INDIRECT("Priemonė_"&amp;B11&amp;"!$D$17"),"")</f>
        <v/>
      </c>
      <c r="H11" s="62" t="str">
        <f t="shared" ref="H11:H24" ca="1" si="5">IF(ISNUMBER(INDIRECT("Priemonė_"&amp;B11&amp;"!$D$21")),INDIRECT("Priemonė_"&amp;B11&amp;"!$D$21"),"")</f>
        <v/>
      </c>
      <c r="I11" s="63" t="str">
        <f t="shared" ref="I11:I24" ca="1" si="6">IF(ISNUMBER(INDIRECT("Priemonė_"&amp;B11&amp;"!$D$22")),INDIRECT("Priemonė_"&amp;B11&amp;"!$D$22"),"")</f>
        <v/>
      </c>
      <c r="J11" s="64" t="str">
        <f t="shared" ref="J11:J24" ca="1" si="7">IF(ISNUMBER(INDIRECT("Priemonė_"&amp;B11&amp;"!$D$23")),INDIRECT("Priemonė_"&amp;B11&amp;"!$D$23"),"")</f>
        <v/>
      </c>
    </row>
    <row r="12" spans="2:10" x14ac:dyDescent="0.25">
      <c r="B12" s="59">
        <v>3</v>
      </c>
      <c r="C12" s="58" t="str">
        <f t="shared" ca="1" si="0"/>
        <v/>
      </c>
      <c r="D12" s="60" t="str">
        <f t="shared" ca="1" si="1"/>
        <v/>
      </c>
      <c r="E12" s="59" t="str">
        <f ca="1">IF(ISTEXT(INDIRECT("Priemonė_"&amp;B12&amp;"!$D$15")),INDIRECT("Priemonė_"&amp;B12&amp;"!$D$15"),"")</f>
        <v/>
      </c>
      <c r="F12" s="62" t="str">
        <f t="shared" ca="1" si="3"/>
        <v/>
      </c>
      <c r="G12" s="61" t="str">
        <f t="shared" ca="1" si="4"/>
        <v/>
      </c>
      <c r="H12" s="62" t="str">
        <f t="shared" ca="1" si="5"/>
        <v/>
      </c>
      <c r="I12" s="63" t="str">
        <f t="shared" ca="1" si="6"/>
        <v/>
      </c>
      <c r="J12" s="64" t="str">
        <f t="shared" ca="1" si="7"/>
        <v/>
      </c>
    </row>
    <row r="13" spans="2:10" x14ac:dyDescent="0.25">
      <c r="B13" s="24">
        <v>4</v>
      </c>
      <c r="C13" s="58" t="str">
        <f t="shared" ca="1" si="0"/>
        <v/>
      </c>
      <c r="D13" s="60" t="str">
        <f t="shared" ca="1" si="1"/>
        <v/>
      </c>
      <c r="E13" s="59" t="str">
        <f ca="1">IF(ISTEXT(INDIRECT("Priemonė_"&amp;B13&amp;"!$D$15")),INDIRECT("Priemonė_"&amp;B13&amp;"!$D$15"),"")</f>
        <v/>
      </c>
      <c r="F13" s="62" t="str">
        <f t="shared" ca="1" si="3"/>
        <v/>
      </c>
      <c r="G13" s="61" t="str">
        <f t="shared" ca="1" si="4"/>
        <v/>
      </c>
      <c r="H13" s="62" t="str">
        <f t="shared" ca="1" si="5"/>
        <v/>
      </c>
      <c r="I13" s="63" t="str">
        <f t="shared" ca="1" si="6"/>
        <v/>
      </c>
      <c r="J13" s="64" t="str">
        <f t="shared" ca="1" si="7"/>
        <v/>
      </c>
    </row>
    <row r="14" spans="2:10" x14ac:dyDescent="0.25">
      <c r="B14" s="59">
        <v>5</v>
      </c>
      <c r="C14" s="58" t="str">
        <f t="shared" ca="1" si="0"/>
        <v/>
      </c>
      <c r="D14" s="60" t="str">
        <f t="shared" ca="1" si="1"/>
        <v/>
      </c>
      <c r="E14" s="59" t="str">
        <f ca="1">IF(ISTEXT(INDIRECT("Priemonė_"&amp;B14&amp;"!$D$15")),INDIRECT("Priemonė_"&amp;B14&amp;"!$D$15"),"")</f>
        <v/>
      </c>
      <c r="F14" s="62" t="str">
        <f t="shared" ca="1" si="3"/>
        <v/>
      </c>
      <c r="G14" s="61" t="str">
        <f t="shared" ca="1" si="4"/>
        <v/>
      </c>
      <c r="H14" s="62" t="str">
        <f t="shared" ca="1" si="5"/>
        <v/>
      </c>
      <c r="I14" s="63" t="str">
        <f t="shared" ca="1" si="6"/>
        <v/>
      </c>
      <c r="J14" s="64" t="str">
        <f t="shared" ca="1" si="7"/>
        <v/>
      </c>
    </row>
    <row r="15" spans="2:10" x14ac:dyDescent="0.25">
      <c r="B15" s="59">
        <v>6</v>
      </c>
      <c r="C15" s="58" t="str">
        <f t="shared" ca="1" si="0"/>
        <v/>
      </c>
      <c r="D15" s="60" t="str">
        <f t="shared" ca="1" si="1"/>
        <v/>
      </c>
      <c r="E15" s="59" t="str">
        <f t="shared" ca="1" si="2"/>
        <v/>
      </c>
      <c r="F15" s="62" t="str">
        <f t="shared" ca="1" si="3"/>
        <v/>
      </c>
      <c r="G15" s="61" t="str">
        <f t="shared" ca="1" si="4"/>
        <v/>
      </c>
      <c r="H15" s="62" t="str">
        <f t="shared" ca="1" si="5"/>
        <v/>
      </c>
      <c r="I15" s="63" t="str">
        <f t="shared" ca="1" si="6"/>
        <v/>
      </c>
      <c r="J15" s="64" t="str">
        <f t="shared" ca="1" si="7"/>
        <v/>
      </c>
    </row>
    <row r="16" spans="2:10" x14ac:dyDescent="0.25">
      <c r="B16" s="24">
        <v>7</v>
      </c>
      <c r="C16" s="58" t="str">
        <f t="shared" ca="1" si="0"/>
        <v/>
      </c>
      <c r="D16" s="60" t="str">
        <f t="shared" ca="1" si="1"/>
        <v/>
      </c>
      <c r="E16" s="59" t="str">
        <f t="shared" ca="1" si="2"/>
        <v/>
      </c>
      <c r="F16" s="62" t="str">
        <f t="shared" ca="1" si="3"/>
        <v/>
      </c>
      <c r="G16" s="61" t="str">
        <f t="shared" ca="1" si="4"/>
        <v/>
      </c>
      <c r="H16" s="62" t="str">
        <f t="shared" ca="1" si="5"/>
        <v/>
      </c>
      <c r="I16" s="63" t="str">
        <f t="shared" ca="1" si="6"/>
        <v/>
      </c>
      <c r="J16" s="64" t="str">
        <f t="shared" ca="1" si="7"/>
        <v/>
      </c>
    </row>
    <row r="17" spans="2:10" x14ac:dyDescent="0.25">
      <c r="B17" s="59">
        <v>8</v>
      </c>
      <c r="C17" s="58" t="str">
        <f t="shared" ca="1" si="0"/>
        <v/>
      </c>
      <c r="D17" s="60" t="str">
        <f t="shared" ca="1" si="1"/>
        <v/>
      </c>
      <c r="E17" s="59" t="str">
        <f t="shared" ca="1" si="2"/>
        <v/>
      </c>
      <c r="F17" s="62" t="str">
        <f t="shared" ca="1" si="3"/>
        <v/>
      </c>
      <c r="G17" s="61" t="str">
        <f t="shared" ca="1" si="4"/>
        <v/>
      </c>
      <c r="H17" s="62" t="str">
        <f t="shared" ca="1" si="5"/>
        <v/>
      </c>
      <c r="I17" s="63" t="str">
        <f t="shared" ca="1" si="6"/>
        <v/>
      </c>
      <c r="J17" s="64" t="str">
        <f t="shared" ca="1" si="7"/>
        <v/>
      </c>
    </row>
    <row r="18" spans="2:10" x14ac:dyDescent="0.25">
      <c r="B18" s="59">
        <v>9</v>
      </c>
      <c r="C18" s="58" t="str">
        <f t="shared" ca="1" si="0"/>
        <v/>
      </c>
      <c r="D18" s="60" t="str">
        <f t="shared" ca="1" si="1"/>
        <v/>
      </c>
      <c r="E18" s="59" t="str">
        <f t="shared" ca="1" si="2"/>
        <v/>
      </c>
      <c r="F18" s="62" t="str">
        <f t="shared" ca="1" si="3"/>
        <v/>
      </c>
      <c r="G18" s="61" t="str">
        <f t="shared" ca="1" si="4"/>
        <v/>
      </c>
      <c r="H18" s="62" t="str">
        <f t="shared" ca="1" si="5"/>
        <v/>
      </c>
      <c r="I18" s="63" t="str">
        <f t="shared" ca="1" si="6"/>
        <v/>
      </c>
      <c r="J18" s="64" t="str">
        <f t="shared" ca="1" si="7"/>
        <v/>
      </c>
    </row>
    <row r="19" spans="2:10" x14ac:dyDescent="0.25">
      <c r="B19" s="24">
        <v>10</v>
      </c>
      <c r="C19" s="58" t="str">
        <f t="shared" ca="1" si="0"/>
        <v/>
      </c>
      <c r="D19" s="60" t="str">
        <f t="shared" ca="1" si="1"/>
        <v/>
      </c>
      <c r="E19" s="59" t="str">
        <f t="shared" ca="1" si="2"/>
        <v/>
      </c>
      <c r="F19" s="62" t="str">
        <f t="shared" ca="1" si="3"/>
        <v/>
      </c>
      <c r="G19" s="61" t="str">
        <f t="shared" ca="1" si="4"/>
        <v/>
      </c>
      <c r="H19" s="62" t="str">
        <f t="shared" ca="1" si="5"/>
        <v/>
      </c>
      <c r="I19" s="63" t="str">
        <f t="shared" ca="1" si="6"/>
        <v/>
      </c>
      <c r="J19" s="64" t="str">
        <f t="shared" ca="1" si="7"/>
        <v/>
      </c>
    </row>
    <row r="20" spans="2:10" x14ac:dyDescent="0.25">
      <c r="B20" s="59">
        <v>11</v>
      </c>
      <c r="C20" s="58" t="str">
        <f t="shared" ca="1" si="0"/>
        <v/>
      </c>
      <c r="D20" s="60" t="str">
        <f t="shared" ca="1" si="1"/>
        <v/>
      </c>
      <c r="E20" s="59" t="str">
        <f t="shared" ca="1" si="2"/>
        <v/>
      </c>
      <c r="F20" s="62" t="str">
        <f t="shared" ca="1" si="3"/>
        <v/>
      </c>
      <c r="G20" s="61" t="str">
        <f t="shared" ca="1" si="4"/>
        <v/>
      </c>
      <c r="H20" s="62" t="str">
        <f t="shared" ca="1" si="5"/>
        <v/>
      </c>
      <c r="I20" s="63" t="str">
        <f t="shared" ca="1" si="6"/>
        <v/>
      </c>
      <c r="J20" s="64" t="str">
        <f t="shared" ca="1" si="7"/>
        <v/>
      </c>
    </row>
    <row r="21" spans="2:10" x14ac:dyDescent="0.25">
      <c r="B21" s="59">
        <v>12</v>
      </c>
      <c r="C21" s="58" t="str">
        <f t="shared" ca="1" si="0"/>
        <v/>
      </c>
      <c r="D21" s="60" t="str">
        <f t="shared" ca="1" si="1"/>
        <v/>
      </c>
      <c r="E21" s="59" t="str">
        <f t="shared" ca="1" si="2"/>
        <v/>
      </c>
      <c r="F21" s="62" t="str">
        <f t="shared" ca="1" si="3"/>
        <v/>
      </c>
      <c r="G21" s="61" t="str">
        <f t="shared" ca="1" si="4"/>
        <v/>
      </c>
      <c r="H21" s="62" t="str">
        <f t="shared" ca="1" si="5"/>
        <v/>
      </c>
      <c r="I21" s="63" t="str">
        <f t="shared" ca="1" si="6"/>
        <v/>
      </c>
      <c r="J21" s="64" t="str">
        <f t="shared" ca="1" si="7"/>
        <v/>
      </c>
    </row>
    <row r="22" spans="2:10" x14ac:dyDescent="0.25">
      <c r="B22" s="24">
        <v>13</v>
      </c>
      <c r="C22" s="58" t="str">
        <f t="shared" ca="1" si="0"/>
        <v/>
      </c>
      <c r="D22" s="60" t="str">
        <f t="shared" ca="1" si="1"/>
        <v/>
      </c>
      <c r="E22" s="59" t="str">
        <f t="shared" ca="1" si="2"/>
        <v/>
      </c>
      <c r="F22" s="62" t="str">
        <f t="shared" ca="1" si="3"/>
        <v/>
      </c>
      <c r="G22" s="61" t="str">
        <f t="shared" ca="1" si="4"/>
        <v/>
      </c>
      <c r="H22" s="62" t="str">
        <f t="shared" ca="1" si="5"/>
        <v/>
      </c>
      <c r="I22" s="63" t="str">
        <f t="shared" ca="1" si="6"/>
        <v/>
      </c>
      <c r="J22" s="64" t="str">
        <f t="shared" ca="1" si="7"/>
        <v/>
      </c>
    </row>
    <row r="23" spans="2:10" x14ac:dyDescent="0.25">
      <c r="B23" s="59">
        <v>14</v>
      </c>
      <c r="C23" s="58" t="str">
        <f t="shared" ca="1" si="0"/>
        <v/>
      </c>
      <c r="D23" s="60" t="str">
        <f t="shared" ca="1" si="1"/>
        <v/>
      </c>
      <c r="E23" s="59" t="str">
        <f t="shared" ca="1" si="2"/>
        <v/>
      </c>
      <c r="F23" s="88" t="str">
        <f t="shared" ca="1" si="3"/>
        <v/>
      </c>
      <c r="G23" s="61" t="str">
        <f t="shared" ca="1" si="4"/>
        <v/>
      </c>
      <c r="H23" s="62" t="str">
        <f t="shared" ca="1" si="5"/>
        <v/>
      </c>
      <c r="I23" s="89" t="str">
        <f t="shared" ca="1" si="6"/>
        <v/>
      </c>
      <c r="J23" s="64" t="str">
        <f t="shared" ca="1" si="7"/>
        <v/>
      </c>
    </row>
    <row r="24" spans="2:10" x14ac:dyDescent="0.25">
      <c r="B24" s="59">
        <v>15</v>
      </c>
      <c r="C24" s="58" t="str">
        <f t="shared" ca="1" si="0"/>
        <v/>
      </c>
      <c r="D24" s="60" t="str">
        <f t="shared" ca="1" si="1"/>
        <v/>
      </c>
      <c r="E24" s="59" t="str">
        <f t="shared" ca="1" si="2"/>
        <v/>
      </c>
      <c r="F24" s="88" t="str">
        <f t="shared" ca="1" si="3"/>
        <v/>
      </c>
      <c r="G24" s="61" t="str">
        <f t="shared" ca="1" si="4"/>
        <v/>
      </c>
      <c r="H24" s="88" t="str">
        <f t="shared" ca="1" si="5"/>
        <v/>
      </c>
      <c r="I24" s="63" t="str">
        <f t="shared" ca="1" si="6"/>
        <v/>
      </c>
      <c r="J24" s="64" t="str">
        <f t="shared" ca="1" si="7"/>
        <v/>
      </c>
    </row>
    <row r="25" spans="2:10" x14ac:dyDescent="0.25">
      <c r="F25" s="25"/>
      <c r="G25" s="87"/>
      <c r="H25" s="65"/>
      <c r="I25" s="66">
        <f ca="1">SUM(I10:I24)</f>
        <v>0</v>
      </c>
      <c r="J25" s="64">
        <f ca="1">SUM(J10:J24)</f>
        <v>0</v>
      </c>
    </row>
  </sheetData>
  <sheetProtection formatCells="0" formatRows="0"/>
  <mergeCells count="10">
    <mergeCell ref="D7:E7"/>
    <mergeCell ref="B7:C7"/>
    <mergeCell ref="D2:E2"/>
    <mergeCell ref="D5:E5"/>
    <mergeCell ref="D6:E6"/>
    <mergeCell ref="B2:C2"/>
    <mergeCell ref="B5:C5"/>
    <mergeCell ref="B6:C6"/>
    <mergeCell ref="D3:E3"/>
    <mergeCell ref="D4:E4"/>
  </mergeCells>
  <dataValidations count="1">
    <dataValidation type="list" allowBlank="1" showInputMessage="1" showErrorMessage="1" sqref="D4:E4" xr:uid="{D2AB672D-1A3B-4100-8225-3E605D7558EC}">
      <formula1>"2021,2022,2023,2024,2025,2026,2027,2028,2029,2030"</formula1>
    </dataValidation>
  </dataValidations>
  <pageMargins left="0.7" right="0.7" top="0.75" bottom="0.75" header="0.3" footer="0.3"/>
  <pageSetup scale="56"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396A4-5FE5-4CAA-A01E-1CA3219CF9A3}">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6985E67-6C83-4806-9B1C-63AFDBC2A232}">
          <x14:formula1>
            <xm:f>Pavadinimai!$C$3:$C$26</xm:f>
          </x14:formula1>
          <xm:sqref>D12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A0C1-D650-46F5-99F4-E83A8B9C38FB}">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E2B1F9-299C-41E1-8199-78CD35B67DBE}">
          <x14:formula1>
            <xm:f>Pavadinimai!$C$3:$C$26</xm:f>
          </x14:formula1>
          <xm:sqref>D12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8744-82DD-45DA-9218-C750825628F3}">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CA83FC-7E6C-41D1-B9D0-9E29683CF471}">
          <x14:formula1>
            <xm:f>Pavadinimai!$C$3:$C$26</xm:f>
          </x14:formula1>
          <xm:sqref>D12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5C86A-9DB1-4F06-BE5C-7E63E1B6ACA2}">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4FB452-A002-4184-8FAD-00CE8E73F4C6}">
          <x14:formula1>
            <xm:f>Pavadinimai!$C$3:$C$26</xm:f>
          </x14:formula1>
          <xm:sqref>D12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E0DB6-D21E-45F5-8F77-9F375CDD62E2}">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9D2F031-2CCF-414A-B421-9D5F24BAFE75}">
          <x14:formula1>
            <xm:f>Pavadinimai!$C$3:$C$26</xm:f>
          </x14:formula1>
          <xm:sqref>D12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934A7-B7D8-4BF9-A895-57191F47343D}">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13604F-4A58-429C-8AD3-FE368BF23A9C}">
          <x14:formula1>
            <xm:f>Pavadinimai!$C$3:$C$26</xm:f>
          </x14:formula1>
          <xm:sqref>D12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1B61B-F980-4536-BF86-4400E299B279}">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44CC878-E895-4B79-AC7A-17BFC9CDBAF0}">
          <x14:formula1>
            <xm:f>Pavadinimai!$C$3:$C$26</xm:f>
          </x14:formula1>
          <xm:sqref>D12</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FF42B-26B6-4C1C-B986-15D5E3DC4D2D}">
  <sheetPr codeName="Lapas2">
    <pageSetUpPr fitToPage="1"/>
  </sheetPr>
  <dimension ref="B1:G28"/>
  <sheetViews>
    <sheetView zoomScale="60" zoomScaleNormal="60" workbookViewId="0">
      <selection activeCell="D34" sqref="D34:D3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customWidth="1"/>
    <col min="6" max="6" width="46.85546875" style="26" customWidth="1"/>
    <col min="7" max="7" width="9.140625" style="26"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3" t="s">
        <v>26</v>
      </c>
      <c r="C5" s="83"/>
      <c r="D5" s="83"/>
    </row>
    <row r="6" spans="2:7" ht="15.75" x14ac:dyDescent="0.25">
      <c r="B6" s="34"/>
      <c r="C6" s="84" t="s">
        <v>27</v>
      </c>
      <c r="D6" s="84"/>
    </row>
    <row r="7" spans="2:7" ht="15.75" x14ac:dyDescent="0.25">
      <c r="B7" s="34"/>
    </row>
    <row r="8" spans="2:7" ht="15.75" x14ac:dyDescent="0.25">
      <c r="B8" s="27"/>
      <c r="E8" s="26" t="s">
        <v>36</v>
      </c>
      <c r="F8" s="33" t="s">
        <v>37</v>
      </c>
    </row>
    <row r="9" spans="2:7" ht="30" x14ac:dyDescent="0.25">
      <c r="B9" s="31" t="s">
        <v>1</v>
      </c>
      <c r="C9" s="32" t="s">
        <v>2</v>
      </c>
      <c r="D9" s="19" t="s">
        <v>32</v>
      </c>
      <c r="E9" s="26" t="e">
        <f>IF(ISBLANK(D9),"",VLOOKUP(D9,Pavadinimai!$C$3:$D$17,2,FALSE))</f>
        <v>#N/A</v>
      </c>
      <c r="F9" s="35" t="str">
        <f>IF(ISNUMBER(E9),"","Reikalinga pasirinkti priemonę iš susitarimo su LR Energetikos ministerija!")</f>
        <v>Reikalinga pasirinkti priemonę iš susitarimo su LR Energetikos ministerija!</v>
      </c>
    </row>
    <row r="10" spans="2:7" ht="88.5" customHeight="1" x14ac:dyDescent="0.25">
      <c r="B10" s="31" t="s">
        <v>3</v>
      </c>
      <c r="C10" s="32" t="s">
        <v>4</v>
      </c>
      <c r="D10" s="20"/>
      <c r="F10" s="35" t="str">
        <f>IF(ISBLANK(D10),"Reikalinga užpildyti!","")</f>
        <v>Reikalinga užpildyti!</v>
      </c>
    </row>
    <row r="11" spans="2:7" ht="31.5" x14ac:dyDescent="0.25">
      <c r="B11" s="31" t="s">
        <v>5</v>
      </c>
      <c r="C11" s="32" t="s">
        <v>6</v>
      </c>
      <c r="D11" s="43"/>
      <c r="F11" s="35" t="str">
        <f>IF(ISBLANK(D11),"Reikalinga užpildyti!","")</f>
        <v>Reikalinga užpildyti!</v>
      </c>
    </row>
    <row r="12" spans="2:7" ht="15.75" x14ac:dyDescent="0.25">
      <c r="B12" s="31" t="s">
        <v>7</v>
      </c>
      <c r="C12" s="32" t="s">
        <v>8</v>
      </c>
      <c r="D12" s="19"/>
      <c r="F12" s="35" t="str">
        <f>IF(ISBLANK(D12),"Reikalinga užpildyti!","")</f>
        <v>Reikalinga užpildyti!</v>
      </c>
    </row>
    <row r="13" spans="2:7" ht="15.75" x14ac:dyDescent="0.25">
      <c r="B13" s="31" t="s">
        <v>9</v>
      </c>
      <c r="C13" s="32" t="s">
        <v>10</v>
      </c>
      <c r="D13" s="20">
        <v>5000</v>
      </c>
      <c r="F13" s="35" t="str">
        <f>IF(ISBLANK(D13),"Reiklinga užpildyti!",IF($D$13&lt;=$D$15,"","Jei visa forma užpildyta - vartotojų grupės dydis negali būti didesnis už visų vartotojų skaičių"))</f>
        <v/>
      </c>
    </row>
    <row r="14" spans="2:7" ht="31.5" x14ac:dyDescent="0.25">
      <c r="B14" s="31" t="s">
        <v>11</v>
      </c>
      <c r="C14" s="32" t="s">
        <v>12</v>
      </c>
      <c r="D14" s="21">
        <v>500</v>
      </c>
      <c r="F14" s="35" t="str">
        <f>IF(ISBLANK(D14),"Reikalinga užpildyti!",G14)</f>
        <v/>
      </c>
      <c r="G14" s="48" t="str">
        <f>IF(EXACT(D14,D17),IF(EXACT(D13,D15),"","Jei visa forma užpildyta - ir tikslinės grupės dydis yra mažesnis nei visų vartotojų skaičius, tikslinės grupės suvartojimas nurodytas neteisingai"),"")</f>
        <v/>
      </c>
    </row>
    <row r="15" spans="2:7" ht="15.75" x14ac:dyDescent="0.25">
      <c r="B15" s="31" t="s">
        <v>13</v>
      </c>
      <c r="C15" s="32" t="s">
        <v>14</v>
      </c>
      <c r="D15" s="40" t="str">
        <f>IF(ISNUMBER(vartoju_skaicius),vartoju_skaicius,"")</f>
        <v/>
      </c>
      <c r="F15" s="35" t="str">
        <f>IF(ISBLANK(D15),"Reikalinga užpildyti!","")</f>
        <v/>
      </c>
    </row>
    <row r="16" spans="2:7" ht="50.45" customHeight="1" x14ac:dyDescent="0.25">
      <c r="B16" s="31" t="s">
        <v>15</v>
      </c>
      <c r="C16" s="32" t="s">
        <v>29</v>
      </c>
      <c r="D16" s="41">
        <f>IF(ISNUMBER(Iki_sutarties_GWh),Iki_sutarties_GWh,"")</f>
        <v>0</v>
      </c>
      <c r="F16" s="35" t="str">
        <f>IF(ISBLANK(D16),"Reikalinga užpildyti!","")</f>
        <v/>
      </c>
    </row>
    <row r="17" spans="2:6" ht="31.5" x14ac:dyDescent="0.25">
      <c r="B17" s="31" t="s">
        <v>17</v>
      </c>
      <c r="C17" s="32" t="s">
        <v>16</v>
      </c>
      <c r="D17" s="42" t="str">
        <f>IF(ISNUMBER(Bendras_kiekis_GWh),Bendras_kiekis_GWh,"")</f>
        <v/>
      </c>
      <c r="F17" s="35" t="str">
        <f>IF(ISBLANK(D17),"Reikalinga užpildyti!",IF(EXACT(D13,D15),IF(EXACT(D14,D17),"","Jei priemonė taikoma visiems vartotojams, suvartojimai 9 ir 6 laukeliuose privalo sutapti!"),""))</f>
        <v/>
      </c>
    </row>
    <row r="18" spans="2:6" ht="15.75" x14ac:dyDescent="0.25">
      <c r="B18" s="31" t="s">
        <v>19</v>
      </c>
      <c r="C18" s="32" t="s">
        <v>18</v>
      </c>
      <c r="D18" s="37" t="e">
        <f>IF(ISBLANK(D9),"",VLOOKUP($E$9,Pavadinimai!$D$3:$E$17,2,FALSE))</f>
        <v>#N/A</v>
      </c>
      <c r="F18" s="36"/>
    </row>
    <row r="19" spans="2:6" ht="31.5" x14ac:dyDescent="0.25">
      <c r="B19" s="31" t="s">
        <v>20</v>
      </c>
      <c r="C19" s="32" t="s">
        <v>35</v>
      </c>
      <c r="D19" s="38" t="e">
        <f>IF(ISBLANK(D9),"",D14*D18)</f>
        <v>#N/A</v>
      </c>
      <c r="F19" s="36"/>
    </row>
    <row r="20" spans="2:6" ht="31.5" x14ac:dyDescent="0.25">
      <c r="B20" s="31" t="s">
        <v>22</v>
      </c>
      <c r="C20" s="32" t="s">
        <v>21</v>
      </c>
      <c r="D20" s="22"/>
      <c r="F20" s="35" t="str">
        <f>IF(ISBLANK(D20),"Reikalinga užpildyti!","")</f>
        <v>Reikalinga užpildyti!</v>
      </c>
    </row>
    <row r="21" spans="2:6" ht="15.75" x14ac:dyDescent="0.25">
      <c r="B21" s="31" t="s">
        <v>24</v>
      </c>
      <c r="C21" s="81" t="s">
        <v>23</v>
      </c>
      <c r="D21" s="81"/>
      <c r="F21" s="36"/>
    </row>
    <row r="22" spans="2:6" ht="36" customHeight="1" x14ac:dyDescent="0.25">
      <c r="B22" s="31"/>
      <c r="C22" s="85"/>
      <c r="D22" s="86"/>
      <c r="F22" s="36"/>
    </row>
    <row r="23" spans="2:6" ht="15.75" x14ac:dyDescent="0.25">
      <c r="B23" s="31" t="s">
        <v>25</v>
      </c>
      <c r="C23" s="81" t="s">
        <v>30</v>
      </c>
      <c r="D23" s="81"/>
      <c r="F23" s="36"/>
    </row>
    <row r="24" spans="2:6" ht="25.9" customHeight="1" x14ac:dyDescent="0.25">
      <c r="B24" s="31"/>
      <c r="C24" s="85"/>
      <c r="D24" s="86"/>
      <c r="F24" s="36"/>
    </row>
    <row r="25" spans="2:6" ht="15.75" x14ac:dyDescent="0.25">
      <c r="B25" s="31" t="s">
        <v>28</v>
      </c>
      <c r="C25" s="81" t="s">
        <v>31</v>
      </c>
      <c r="D25" s="81"/>
      <c r="F25" s="36"/>
    </row>
    <row r="26" spans="2:6" ht="35.25" customHeight="1" x14ac:dyDescent="0.25">
      <c r="B26" s="30"/>
      <c r="C26" s="80"/>
      <c r="D26" s="80"/>
      <c r="F26" s="36"/>
    </row>
    <row r="27" spans="2:6" ht="15.75" x14ac:dyDescent="0.25">
      <c r="B27" s="27"/>
    </row>
    <row r="28" spans="2:6" ht="15.75" x14ac:dyDescent="0.25">
      <c r="B28" s="28"/>
    </row>
  </sheetData>
  <sheetProtection formatCells="0" formatColumns="0" formatRows="0" insertColumns="0" insertRows="0" insertHyperlinks="0" deleteColumns="0" deleteRows="0" sort="0" autoFilter="0" pivotTables="0"/>
  <mergeCells count="8">
    <mergeCell ref="C25:D25"/>
    <mergeCell ref="C26:D26"/>
    <mergeCell ref="B5:D5"/>
    <mergeCell ref="C6:D6"/>
    <mergeCell ref="C21:D21"/>
    <mergeCell ref="C22:D22"/>
    <mergeCell ref="C23:D23"/>
    <mergeCell ref="C24:D24"/>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7EFD4E-6A3E-46CE-8FF0-647483490FA9}">
          <x14:formula1>
            <xm:f>Pavadinimai!$C$3:$C$17</xm:f>
          </x14:formula1>
          <xm:sqref>D9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G26"/>
  <sheetViews>
    <sheetView zoomScale="90" zoomScaleNormal="90" workbookViewId="0">
      <selection activeCell="A3" sqref="A3:XFD3"/>
    </sheetView>
  </sheetViews>
  <sheetFormatPr defaultRowHeight="15" x14ac:dyDescent="0.25"/>
  <cols>
    <col min="3" max="3" width="48.28515625" customWidth="1"/>
    <col min="4" max="4" width="9.42578125" customWidth="1"/>
    <col min="5" max="5" width="14.85546875" customWidth="1"/>
  </cols>
  <sheetData>
    <row r="2" spans="2:7" ht="47.25" customHeight="1" x14ac:dyDescent="0.25">
      <c r="B2" s="4"/>
      <c r="C2" s="5" t="s">
        <v>33</v>
      </c>
      <c r="D2" s="5"/>
      <c r="E2" s="6" t="s">
        <v>34</v>
      </c>
    </row>
    <row r="3" spans="2:7" ht="16.5" thickBot="1" x14ac:dyDescent="0.3">
      <c r="B3" s="7">
        <v>1</v>
      </c>
      <c r="C3" s="55" t="s">
        <v>54</v>
      </c>
      <c r="D3" s="8">
        <v>1</v>
      </c>
      <c r="E3" s="57">
        <v>2.5000000000000001E-3</v>
      </c>
    </row>
    <row r="4" spans="2:7" ht="48" thickBot="1" x14ac:dyDescent="0.3">
      <c r="B4" s="7">
        <v>2</v>
      </c>
      <c r="C4" s="55" t="s">
        <v>55</v>
      </c>
      <c r="D4" s="8">
        <v>2</v>
      </c>
      <c r="E4" s="57">
        <v>2.5000000000000001E-3</v>
      </c>
      <c r="F4" s="13"/>
      <c r="G4" s="9"/>
    </row>
    <row r="5" spans="2:7" ht="48" thickBot="1" x14ac:dyDescent="0.3">
      <c r="B5" s="7">
        <v>3</v>
      </c>
      <c r="C5" s="55" t="s">
        <v>56</v>
      </c>
      <c r="D5" s="8">
        <v>3</v>
      </c>
      <c r="E5" s="57">
        <v>5.0000000000000001E-3</v>
      </c>
      <c r="F5" s="12"/>
      <c r="G5" s="9"/>
    </row>
    <row r="6" spans="2:7" ht="32.25" thickBot="1" x14ac:dyDescent="0.3">
      <c r="B6" s="7">
        <v>4</v>
      </c>
      <c r="C6" s="56" t="s">
        <v>57</v>
      </c>
      <c r="D6" s="8">
        <v>4</v>
      </c>
      <c r="E6" s="57">
        <v>2.5000000000000001E-3</v>
      </c>
    </row>
    <row r="7" spans="2:7" ht="33" customHeight="1" thickBot="1" x14ac:dyDescent="0.3">
      <c r="B7" s="7">
        <v>5</v>
      </c>
      <c r="C7" s="56" t="s">
        <v>58</v>
      </c>
      <c r="D7" s="8">
        <v>5</v>
      </c>
      <c r="E7" s="57">
        <v>4.0000000000000001E-3</v>
      </c>
    </row>
    <row r="8" spans="2:7" ht="16.5" thickBot="1" x14ac:dyDescent="0.3">
      <c r="B8" s="7">
        <v>6</v>
      </c>
      <c r="C8" s="56" t="s">
        <v>59</v>
      </c>
      <c r="D8" s="8">
        <v>6</v>
      </c>
      <c r="E8" s="57">
        <v>0.02</v>
      </c>
    </row>
    <row r="9" spans="2:7" ht="32.25" thickBot="1" x14ac:dyDescent="0.3">
      <c r="B9" s="7">
        <v>7</v>
      </c>
      <c r="C9" s="56" t="s">
        <v>60</v>
      </c>
      <c r="D9" s="8">
        <v>7</v>
      </c>
      <c r="E9" s="57">
        <v>0.04</v>
      </c>
      <c r="F9" s="13"/>
      <c r="G9" s="9"/>
    </row>
    <row r="10" spans="2:7" ht="32.25" thickBot="1" x14ac:dyDescent="0.3">
      <c r="B10" s="7">
        <v>8</v>
      </c>
      <c r="C10" s="56" t="s">
        <v>61</v>
      </c>
      <c r="D10" s="8">
        <v>8</v>
      </c>
      <c r="E10" s="57">
        <v>0.05</v>
      </c>
      <c r="F10" s="12"/>
      <c r="G10" s="9"/>
    </row>
    <row r="11" spans="2:7" ht="16.5" thickBot="1" x14ac:dyDescent="0.3">
      <c r="B11" s="7">
        <v>9</v>
      </c>
      <c r="C11" s="55" t="s">
        <v>62</v>
      </c>
      <c r="D11" s="8">
        <v>9</v>
      </c>
      <c r="E11" s="57">
        <v>2.5000000000000001E-3</v>
      </c>
    </row>
    <row r="12" spans="2:7" ht="48" thickBot="1" x14ac:dyDescent="0.3">
      <c r="B12" s="7">
        <v>10</v>
      </c>
      <c r="C12" s="55" t="s">
        <v>63</v>
      </c>
      <c r="D12" s="8">
        <v>10</v>
      </c>
      <c r="E12" s="57">
        <v>2E-3</v>
      </c>
    </row>
    <row r="13" spans="2:7" ht="48" thickBot="1" x14ac:dyDescent="0.3">
      <c r="B13" s="7">
        <v>11</v>
      </c>
      <c r="C13" s="55" t="s">
        <v>64</v>
      </c>
      <c r="D13" s="8">
        <v>11</v>
      </c>
      <c r="E13" s="57">
        <v>5.0000000000000001E-3</v>
      </c>
    </row>
    <row r="14" spans="2:7" ht="32.25" thickBot="1" x14ac:dyDescent="0.3">
      <c r="B14" s="7">
        <v>12</v>
      </c>
      <c r="C14" s="56" t="s">
        <v>65</v>
      </c>
      <c r="D14" s="8">
        <v>12</v>
      </c>
      <c r="E14" s="57">
        <v>2.5000000000000001E-3</v>
      </c>
    </row>
    <row r="15" spans="2:7" ht="32.25" thickBot="1" x14ac:dyDescent="0.3">
      <c r="B15" s="7">
        <v>13</v>
      </c>
      <c r="C15" s="56" t="s">
        <v>66</v>
      </c>
      <c r="D15" s="8">
        <v>13</v>
      </c>
      <c r="E15" s="57">
        <v>4.0000000000000001E-3</v>
      </c>
    </row>
    <row r="16" spans="2:7" ht="16.5" thickBot="1" x14ac:dyDescent="0.3">
      <c r="B16" s="7">
        <v>14</v>
      </c>
      <c r="C16" s="56" t="s">
        <v>67</v>
      </c>
      <c r="D16" s="8">
        <v>14</v>
      </c>
      <c r="E16" s="57">
        <v>0.05</v>
      </c>
    </row>
    <row r="17" spans="2:6" s="10" customFormat="1" ht="32.25" thickBot="1" x14ac:dyDescent="0.3">
      <c r="B17" s="7">
        <v>15</v>
      </c>
      <c r="C17" s="56" t="s">
        <v>68</v>
      </c>
      <c r="D17" s="8">
        <v>15</v>
      </c>
      <c r="E17" s="57">
        <v>0.03</v>
      </c>
      <c r="F17" s="11"/>
    </row>
    <row r="18" spans="2:6" ht="32.25" thickBot="1" x14ac:dyDescent="0.3">
      <c r="B18" s="7">
        <v>16</v>
      </c>
      <c r="C18" s="56" t="s">
        <v>69</v>
      </c>
      <c r="D18" s="8">
        <v>16</v>
      </c>
      <c r="E18" s="57">
        <v>0.05</v>
      </c>
    </row>
    <row r="19" spans="2:6" ht="32.25" thickBot="1" x14ac:dyDescent="0.3">
      <c r="B19" s="7">
        <v>17</v>
      </c>
      <c r="C19" s="56" t="s">
        <v>70</v>
      </c>
      <c r="D19" s="8">
        <v>17</v>
      </c>
      <c r="E19" s="57">
        <v>7.0000000000000007E-2</v>
      </c>
    </row>
    <row r="20" spans="2:6" ht="16.5" thickBot="1" x14ac:dyDescent="0.3">
      <c r="B20" s="7">
        <v>18</v>
      </c>
      <c r="C20" s="55" t="s">
        <v>71</v>
      </c>
      <c r="D20" s="8">
        <v>18</v>
      </c>
      <c r="E20" s="57">
        <v>2.5000000000000001E-3</v>
      </c>
    </row>
    <row r="21" spans="2:6" ht="48" thickBot="1" x14ac:dyDescent="0.3">
      <c r="B21" s="7">
        <v>19</v>
      </c>
      <c r="C21" s="55" t="s">
        <v>72</v>
      </c>
      <c r="D21" s="8">
        <v>19</v>
      </c>
      <c r="E21" s="57">
        <v>2E-3</v>
      </c>
    </row>
    <row r="22" spans="2:6" ht="48" thickBot="1" x14ac:dyDescent="0.3">
      <c r="B22" s="7">
        <v>20</v>
      </c>
      <c r="C22" s="55" t="s">
        <v>73</v>
      </c>
      <c r="D22" s="8">
        <v>20</v>
      </c>
      <c r="E22" s="57">
        <v>5.0000000000000001E-3</v>
      </c>
    </row>
    <row r="23" spans="2:6" ht="32.25" thickBot="1" x14ac:dyDescent="0.3">
      <c r="B23" s="7">
        <v>21</v>
      </c>
      <c r="C23" s="56" t="s">
        <v>74</v>
      </c>
      <c r="D23" s="8">
        <v>21</v>
      </c>
      <c r="E23" s="57">
        <v>2.5000000000000001E-3</v>
      </c>
    </row>
    <row r="24" spans="2:6" ht="32.25" thickBot="1" x14ac:dyDescent="0.3">
      <c r="B24" s="7">
        <v>22</v>
      </c>
      <c r="C24" s="56" t="s">
        <v>75</v>
      </c>
      <c r="D24" s="8">
        <v>22</v>
      </c>
      <c r="E24" s="57">
        <v>4.0000000000000001E-3</v>
      </c>
    </row>
    <row r="25" spans="2:6" ht="16.5" thickBot="1" x14ac:dyDescent="0.3">
      <c r="B25" s="7">
        <v>23</v>
      </c>
      <c r="C25" s="56" t="s">
        <v>76</v>
      </c>
      <c r="D25" s="8">
        <v>23</v>
      </c>
      <c r="E25" s="57">
        <v>0.05</v>
      </c>
    </row>
    <row r="26" spans="2:6" ht="32.25" thickBot="1" x14ac:dyDescent="0.3">
      <c r="B26" s="7">
        <v>24</v>
      </c>
      <c r="C26" s="56" t="s">
        <v>77</v>
      </c>
      <c r="D26" s="8">
        <v>24</v>
      </c>
      <c r="E26" s="57">
        <v>0.05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31"/>
  <sheetViews>
    <sheetView topLeftCell="A8" zoomScale="90" zoomScaleNormal="90" workbookViewId="0">
      <selection activeCell="D12" sqref="D12"/>
    </sheetView>
  </sheetViews>
  <sheetFormatPr defaultRowHeight="15" x14ac:dyDescent="0.25"/>
  <cols>
    <col min="1" max="1" width="5.7109375" customWidth="1"/>
    <col min="2" max="2" width="16.28515625" customWidth="1"/>
    <col min="3" max="3" width="50.28515625" customWidth="1"/>
    <col min="4" max="4" width="61.85546875" customWidth="1"/>
    <col min="5" max="5" width="9.140625" hidden="1" customWidth="1"/>
    <col min="6" max="6" width="46.85546875" customWidth="1"/>
    <col min="7" max="7" width="9.140625" hidden="1" customWidth="1"/>
  </cols>
  <sheetData>
    <row r="1" spans="2:7" ht="21" x14ac:dyDescent="0.35">
      <c r="B1" s="18" t="s">
        <v>38</v>
      </c>
    </row>
    <row r="3" spans="2:7" ht="26.25" customHeight="1" x14ac:dyDescent="0.25">
      <c r="B3" s="1"/>
      <c r="D3" s="3" t="s">
        <v>0</v>
      </c>
    </row>
    <row r="4" spans="2:7" ht="15.75" x14ac:dyDescent="0.25">
      <c r="B4" s="1"/>
    </row>
    <row r="5" spans="2:7" ht="14.45" customHeight="1" x14ac:dyDescent="0.25">
      <c r="B5" s="82" t="s">
        <v>78</v>
      </c>
      <c r="C5" s="83"/>
      <c r="D5" s="83"/>
    </row>
    <row r="6" spans="2:7" ht="15.75" hidden="1" x14ac:dyDescent="0.25">
      <c r="B6" s="15"/>
      <c r="C6" s="84"/>
      <c r="D6" s="84"/>
    </row>
    <row r="7" spans="2:7" ht="15.75" hidden="1" x14ac:dyDescent="0.25">
      <c r="B7" s="15"/>
    </row>
    <row r="8" spans="2:7" ht="15.75" x14ac:dyDescent="0.25">
      <c r="B8" s="1"/>
      <c r="E8" t="s">
        <v>36</v>
      </c>
      <c r="F8" s="14" t="s">
        <v>37</v>
      </c>
      <c r="G8" t="s">
        <v>52</v>
      </c>
    </row>
    <row r="9" spans="2:7" s="26" customFormat="1" ht="15.75" x14ac:dyDescent="0.25">
      <c r="B9" s="44" t="s">
        <v>1</v>
      </c>
      <c r="C9" s="45" t="s">
        <v>42</v>
      </c>
      <c r="D9" s="46" t="str">
        <f>IF(ISTEXT(Suvestinė!$D$3),Suvestinė!$D$3,"")</f>
        <v/>
      </c>
      <c r="F9" s="53" t="str">
        <f>IF(ISBLANK(Suvestinė!$D$3),"Reikalinga užpildyti Suvestinės lape!","")</f>
        <v>Reikalinga užpildyti Suvestinės lape!</v>
      </c>
    </row>
    <row r="10" spans="2:7" s="26" customFormat="1" ht="15.75" x14ac:dyDescent="0.25">
      <c r="B10" s="44" t="s">
        <v>3</v>
      </c>
      <c r="C10" s="45" t="s">
        <v>43</v>
      </c>
      <c r="D10" s="46" t="str">
        <f>IF(ISTEXT(Suvestinė!$D$2),Suvestinė!$D$2,"")</f>
        <v/>
      </c>
      <c r="F10" s="53" t="str">
        <f>IF(ISBLANK(Suvestinė!$D$2),"Reikalinga užpildyti Suvestinės lape!","")</f>
        <v>Reikalinga užpildyti Suvestinės lape!</v>
      </c>
    </row>
    <row r="11" spans="2:7" s="26" customFormat="1"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t="str">
        <f>IF(ISBLANK(D12),"",VLOOKUP(D12,Pavadinimai!$C$3:$D$26,2,FALSE))</f>
        <v/>
      </c>
      <c r="F12" s="16"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16" t="str">
        <f>IF(ISBLANK(D13),"Reikalinga užpildyti!","")</f>
        <v>Reikalinga užpildyti!</v>
      </c>
    </row>
    <row r="14" spans="2:7" ht="31.5" x14ac:dyDescent="0.25">
      <c r="B14" s="31" t="s">
        <v>11</v>
      </c>
      <c r="C14" s="51" t="s">
        <v>6</v>
      </c>
      <c r="D14" s="43"/>
      <c r="F14" s="16" t="str">
        <f>IF(ISBLANK(D14),"Reikalinga užpildyti!","")</f>
        <v>Reikalinga užpildyti!</v>
      </c>
    </row>
    <row r="15" spans="2:7" ht="15.75" x14ac:dyDescent="0.25">
      <c r="B15" s="31" t="s">
        <v>13</v>
      </c>
      <c r="C15" s="32" t="s">
        <v>8</v>
      </c>
      <c r="D15" s="19"/>
      <c r="F15" s="16" t="str">
        <f>IF(ISBLANK(D15),"Reikalinga užpildyti!","")</f>
        <v>Reikalinga užpildyti!</v>
      </c>
    </row>
    <row r="16" spans="2:7" ht="31.5" x14ac:dyDescent="0.25">
      <c r="B16" s="31" t="s">
        <v>15</v>
      </c>
      <c r="C16" s="47" t="s">
        <v>48</v>
      </c>
      <c r="D16" s="20"/>
      <c r="F16" s="16"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16"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16" t="str">
        <f>IF(ISBLANK(D18),"Reikalinga užpildyti!","")</f>
        <v/>
      </c>
    </row>
    <row r="19" spans="2:7" ht="50.45" customHeight="1" x14ac:dyDescent="0.25">
      <c r="B19" s="31">
        <v>11</v>
      </c>
      <c r="C19" s="47" t="s">
        <v>50</v>
      </c>
      <c r="D19" s="70" t="str">
        <f>IF(ISNUMBER(Bendras_kiekis_GWh),Bendras_kiekis_GWh,"")</f>
        <v/>
      </c>
      <c r="F19" s="16" t="str">
        <f>IF(ISBLANK(D19),"Reikalinga užpildyti Suvestinės lape!",IF(EXACT(D16,D18),IF(EXACT(D17,D19),"","Jei priemonė taikoma visiems vartotojams, suvartojimai 9 ir 11 laukeliuose privalo sutapti!"),""))</f>
        <v/>
      </c>
    </row>
    <row r="20" spans="2:7" s="26" customFormat="1"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17"/>
    </row>
    <row r="22" spans="2:7" ht="31.5" x14ac:dyDescent="0.25">
      <c r="B22" s="31">
        <v>14</v>
      </c>
      <c r="C22" s="32" t="s">
        <v>35</v>
      </c>
      <c r="D22" s="38" t="str">
        <f>IF(ISBLANK(D12),"",D17*D21)</f>
        <v/>
      </c>
      <c r="F22" s="17"/>
    </row>
    <row r="23" spans="2:7" ht="31.5" x14ac:dyDescent="0.25">
      <c r="B23" s="31">
        <v>15</v>
      </c>
      <c r="C23" s="32" t="s">
        <v>21</v>
      </c>
      <c r="D23" s="22"/>
      <c r="F23" s="16" t="str">
        <f>IF(ISBLANK(D23),"Reikalinga užpildyti!","")</f>
        <v>Reikalinga užpildyti!</v>
      </c>
    </row>
    <row r="24" spans="2:7" ht="15.75" x14ac:dyDescent="0.25">
      <c r="B24" s="31">
        <v>16</v>
      </c>
      <c r="C24" s="81" t="s">
        <v>23</v>
      </c>
      <c r="D24" s="81"/>
      <c r="F24" s="17"/>
    </row>
    <row r="25" spans="2:7" ht="36" customHeight="1" x14ac:dyDescent="0.25">
      <c r="B25" s="31"/>
      <c r="C25" s="85"/>
      <c r="D25" s="86"/>
      <c r="F25" s="17"/>
    </row>
    <row r="26" spans="2:7" ht="15.75" x14ac:dyDescent="0.25">
      <c r="B26" s="31">
        <v>17</v>
      </c>
      <c r="C26" s="81" t="s">
        <v>30</v>
      </c>
      <c r="D26" s="81"/>
      <c r="F26" s="17"/>
    </row>
    <row r="27" spans="2:7" ht="25.9" customHeight="1" x14ac:dyDescent="0.25">
      <c r="B27" s="31"/>
      <c r="C27" s="85"/>
      <c r="D27" s="86"/>
      <c r="F27" s="17"/>
    </row>
    <row r="28" spans="2:7" ht="15.75" x14ac:dyDescent="0.25">
      <c r="B28" s="31">
        <v>18</v>
      </c>
      <c r="C28" s="81" t="s">
        <v>31</v>
      </c>
      <c r="D28" s="81"/>
      <c r="F28" s="17"/>
    </row>
    <row r="29" spans="2:7" ht="35.25" customHeight="1" x14ac:dyDescent="0.25">
      <c r="B29" s="30"/>
      <c r="C29" s="80"/>
      <c r="D29" s="80"/>
      <c r="F29" s="17"/>
    </row>
    <row r="30" spans="2:7" ht="15.75" x14ac:dyDescent="0.25">
      <c r="B30" s="1"/>
    </row>
    <row r="31" spans="2:7" ht="15.75" x14ac:dyDescent="0.25">
      <c r="B31" s="2"/>
    </row>
  </sheetData>
  <sheetProtection algorithmName="SHA-512" hashValue="ne/KVBkBczUNqR+2581owcSuV9rIaKZ+E+dWB+JBYLgFbrvTgdy6vD/LLkB0o+nJ4TM6vMo84iYw1rgjMF/3kA==" saltValue="EamKYfEj0SIuVhuHehmFxA==" spinCount="100000" sheet="1" formatCells="0" formatRows="0" selectLockedCells="1"/>
  <mergeCells count="8">
    <mergeCell ref="C29:D29"/>
    <mergeCell ref="C28:D28"/>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Pavadinimai!$C$3:$C$26</xm:f>
          </x14:formula1>
          <xm:sqref>D12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B212-2F5F-4E30-88E3-FEA9B3F965A2}">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41F541F-DD5C-4134-8DEF-667AA2DEE801}">
          <x14:formula1>
            <xm:f>Pavadinimai!$C$3:$C$26</xm:f>
          </x14:formula1>
          <xm:sqref>D12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EDD52-AB9D-40D4-B380-E3F004A4C656}">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36A168-45B3-48C2-8E90-2AA6E4203767}">
          <x14:formula1>
            <xm:f>Pavadinimai!$C$3:$C$26</xm:f>
          </x14:formula1>
          <xm:sqref>D12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91F0-D386-465A-973E-C4F0D5261C8A}">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915E8C-7BA6-4E0F-BBD2-81AE12D7E6F0}">
          <x14:formula1>
            <xm:f>Pavadinimai!$C$3:$C$26</xm:f>
          </x14:formula1>
          <xm:sqref>D12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1B964-DE64-419E-8E32-6CCFA661D1E3}">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76AA27E-ABFE-4212-9463-F034A4A64A4F}">
          <x14:formula1>
            <xm:f>Pavadinimai!$C$3:$C$26</xm:f>
          </x14:formula1>
          <xm:sqref>D12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797E8-9C7D-4FD7-976A-043BE906F227}">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1E6D8F-0339-4358-999A-8F0C08C4FF6D}">
          <x14:formula1>
            <xm:f>Pavadinimai!$C$3:$C$26</xm:f>
          </x14:formula1>
          <xm:sqref>D12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ED40-7CAF-4ACF-A6C9-C23433E1113F}">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CBB8589-A1E9-407B-8382-B5AAF9E0D70E}">
          <x14:formula1>
            <xm:f>Pavadinimai!$C$3:$C$26</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25B8E-9C5B-41E6-8B52-B48F38B78CEC}">
  <sheetPr>
    <pageSetUpPr fitToPage="1"/>
  </sheetPr>
  <dimension ref="B1:G31"/>
  <sheetViews>
    <sheetView topLeftCell="A8" zoomScale="90" zoomScaleNormal="90" workbookViewId="0">
      <selection activeCell="C25" sqref="C25:D25"/>
    </sheetView>
  </sheetViews>
  <sheetFormatPr defaultRowHeight="15" x14ac:dyDescent="0.25"/>
  <cols>
    <col min="1" max="1" width="5.7109375" style="26" customWidth="1"/>
    <col min="2" max="2" width="16.28515625" style="26" customWidth="1"/>
    <col min="3" max="3" width="50.28515625" style="26" customWidth="1"/>
    <col min="4" max="4" width="61.85546875" style="26" customWidth="1"/>
    <col min="5" max="5" width="9.140625" style="26" hidden="1" customWidth="1"/>
    <col min="6" max="6" width="46.85546875" style="26" customWidth="1"/>
    <col min="7" max="7" width="9.140625" style="26" hidden="1" customWidth="1"/>
    <col min="8" max="16384" width="9.140625" style="26"/>
  </cols>
  <sheetData>
    <row r="1" spans="2:7" ht="21" x14ac:dyDescent="0.35">
      <c r="B1" s="39" t="s">
        <v>38</v>
      </c>
    </row>
    <row r="3" spans="2:7" ht="26.25" customHeight="1" x14ac:dyDescent="0.25">
      <c r="B3" s="27"/>
      <c r="D3" s="29" t="s">
        <v>0</v>
      </c>
    </row>
    <row r="4" spans="2:7" ht="15.75" x14ac:dyDescent="0.25">
      <c r="B4" s="27"/>
    </row>
    <row r="5" spans="2:7" ht="14.45" customHeight="1" x14ac:dyDescent="0.25">
      <c r="B5" s="82" t="s">
        <v>78</v>
      </c>
      <c r="C5" s="83"/>
      <c r="D5" s="83"/>
    </row>
    <row r="6" spans="2:7" ht="15.75" hidden="1" x14ac:dyDescent="0.25">
      <c r="B6" s="68"/>
      <c r="C6" s="84"/>
      <c r="D6" s="84"/>
    </row>
    <row r="7" spans="2:7" ht="15.75" hidden="1" x14ac:dyDescent="0.25">
      <c r="B7" s="68"/>
    </row>
    <row r="8" spans="2:7" ht="15.75" x14ac:dyDescent="0.25">
      <c r="B8" s="27"/>
      <c r="E8" s="26" t="s">
        <v>36</v>
      </c>
      <c r="F8" s="33" t="s">
        <v>37</v>
      </c>
      <c r="G8" s="26" t="s">
        <v>52</v>
      </c>
    </row>
    <row r="9" spans="2:7" ht="15.75" x14ac:dyDescent="0.25">
      <c r="B9" s="44" t="s">
        <v>1</v>
      </c>
      <c r="C9" s="45" t="s">
        <v>42</v>
      </c>
      <c r="D9" s="46" t="str">
        <f>IF(ISTEXT(Suvestinė!$D$3),Suvestinė!$D$3,"")</f>
        <v/>
      </c>
      <c r="F9" s="53" t="str">
        <f>IF(ISBLANK(Suvestinė!$D$3),"Reikalinga užpildyti Suvestinės lape!","")</f>
        <v>Reikalinga užpildyti Suvestinės lape!</v>
      </c>
    </row>
    <row r="10" spans="2:7" ht="15.75" x14ac:dyDescent="0.25">
      <c r="B10" s="44" t="s">
        <v>3</v>
      </c>
      <c r="C10" s="45" t="s">
        <v>43</v>
      </c>
      <c r="D10" s="46" t="str">
        <f>IF(ISTEXT(Suvestinė!$D$2),Suvestinė!$D$2,"")</f>
        <v/>
      </c>
      <c r="F10" s="53" t="str">
        <f>IF(ISBLANK(Suvestinė!$D$2),"Reikalinga užpildyti Suvestinės lape!","")</f>
        <v>Reikalinga užpildyti Suvestinės lape!</v>
      </c>
    </row>
    <row r="11" spans="2:7" ht="15.75" x14ac:dyDescent="0.25">
      <c r="B11" s="44" t="s">
        <v>5</v>
      </c>
      <c r="C11" s="45" t="s">
        <v>44</v>
      </c>
      <c r="D11" s="46">
        <f>Suvestinė!D4</f>
        <v>0</v>
      </c>
      <c r="F11" s="53" t="str">
        <f>IF(ISBLANK(Suvestinė!$D$4),"Reikalinga užpildyti Suvestinės lape!","")</f>
        <v>Reikalinga užpildyti Suvestinės lape!</v>
      </c>
    </row>
    <row r="12" spans="2:7" ht="30" x14ac:dyDescent="0.25">
      <c r="B12" s="31" t="s">
        <v>7</v>
      </c>
      <c r="C12" s="32" t="s">
        <v>2</v>
      </c>
      <c r="D12" s="19"/>
      <c r="E12" s="26" t="str">
        <f>IF(ISBLANK(D12),"",VLOOKUP(D12,Pavadinimai!$C$3:$D$26,2,FALSE))</f>
        <v/>
      </c>
      <c r="F12" s="35" t="str">
        <f>IF(ISNUMBER(E12),"","Reikalinga pasirinkti priemonę iš susitarimo su LR Energetikos ministerija!")</f>
        <v>Reikalinga pasirinkti priemonę iš susitarimo su LR Energetikos ministerija!</v>
      </c>
    </row>
    <row r="13" spans="2:7" ht="173.25" customHeight="1" x14ac:dyDescent="0.25">
      <c r="B13" s="31" t="s">
        <v>9</v>
      </c>
      <c r="C13" s="47" t="s">
        <v>51</v>
      </c>
      <c r="D13" s="50"/>
      <c r="F13" s="35" t="str">
        <f>IF(ISBLANK(D13),"Reikalinga užpildyti!","")</f>
        <v>Reikalinga užpildyti!</v>
      </c>
    </row>
    <row r="14" spans="2:7" ht="31.5" x14ac:dyDescent="0.25">
      <c r="B14" s="31" t="s">
        <v>11</v>
      </c>
      <c r="C14" s="51" t="s">
        <v>6</v>
      </c>
      <c r="D14" s="43"/>
      <c r="F14" s="35" t="str">
        <f>IF(ISBLANK(D14),"Reikalinga užpildyti!","")</f>
        <v>Reikalinga užpildyti!</v>
      </c>
    </row>
    <row r="15" spans="2:7" ht="15.75" x14ac:dyDescent="0.25">
      <c r="B15" s="31" t="s">
        <v>13</v>
      </c>
      <c r="C15" s="32" t="s">
        <v>8</v>
      </c>
      <c r="D15" s="19"/>
      <c r="F15" s="35" t="str">
        <f>IF(ISBLANK(D15),"Reikalinga užpildyti!","")</f>
        <v>Reikalinga užpildyti!</v>
      </c>
    </row>
    <row r="16" spans="2:7" ht="31.5" x14ac:dyDescent="0.25">
      <c r="B16" s="31" t="s">
        <v>15</v>
      </c>
      <c r="C16" s="47" t="s">
        <v>48</v>
      </c>
      <c r="D16" s="20"/>
      <c r="F16" s="35" t="str">
        <f>IF(ISBLANK(D16),"Reiklinga užpildyti!",IF($D$16&lt;=$D$18,"","Jei visa forma užpildyta - vartotojų grupės dydis negali būti didesnis už visų vartotojų skaičių"))</f>
        <v>Reiklinga užpildyti!</v>
      </c>
    </row>
    <row r="17" spans="2:7" ht="31.5" x14ac:dyDescent="0.25">
      <c r="B17" s="31" t="s">
        <v>17</v>
      </c>
      <c r="C17" s="32" t="s">
        <v>12</v>
      </c>
      <c r="D17" s="21"/>
      <c r="F17" s="35" t="str">
        <f>IF(ISBLANK(D17),"Reikalinga užpildyti!",G17)</f>
        <v>Reikalinga užpildyti!</v>
      </c>
      <c r="G17" s="52" t="str">
        <f>IF(EXACT(D17,D19),IF(EXACT(D16,D18),"","Jei visa forma užpildyta - ir tikslinės grupės dydis yra mažesnis nei visų vartotojų skaičius, tikslinės grupės suvartojimas nurodytas neteisingai"),"")</f>
        <v/>
      </c>
    </row>
    <row r="18" spans="2:7" ht="31.5" x14ac:dyDescent="0.25">
      <c r="B18" s="31">
        <v>10</v>
      </c>
      <c r="C18" s="47" t="s">
        <v>49</v>
      </c>
      <c r="D18" s="71" t="str">
        <f>IF(ISNUMBER(vartoju_skaicius),vartoju_skaicius,"")</f>
        <v/>
      </c>
      <c r="F18" s="35" t="str">
        <f>IF(ISBLANK(D18),"Reikalinga užpildyti!","")</f>
        <v/>
      </c>
    </row>
    <row r="19" spans="2:7" ht="50.45" customHeight="1" x14ac:dyDescent="0.25">
      <c r="B19" s="31">
        <v>11</v>
      </c>
      <c r="C19" s="47" t="s">
        <v>50</v>
      </c>
      <c r="D19" s="70" t="str">
        <f>IF(ISNUMBER(Bendras_kiekis_GWh),Bendras_kiekis_GWh,"")</f>
        <v/>
      </c>
      <c r="F19" s="35" t="str">
        <f>IF(ISBLANK(D19),"Reikalinga užpildyti Suvestinės lape!",IF(EXACT(D16,D18),IF(EXACT(D17,D19),"","Jei priemonė taikoma visiems vartotojams, suvartojimai 9 ir 11 laukeliuose privalo sutapti!"),""))</f>
        <v/>
      </c>
    </row>
    <row r="20" spans="2:7" ht="31.5" x14ac:dyDescent="0.25">
      <c r="B20" s="31">
        <v>12</v>
      </c>
      <c r="C20" s="49" t="s">
        <v>47</v>
      </c>
      <c r="D20" s="69" t="str">
        <f>IF(ISBLANK(Bendras_kiekis_GWh),"",Bendras_kiekis_GWh*0.01)</f>
        <v/>
      </c>
      <c r="F20" s="35" t="str">
        <f>IF(ISBLANK(Suvestinė!$D$6),"Reikalinga užpildyti Suvestinės lape!","")</f>
        <v>Reikalinga užpildyti Suvestinės lape!</v>
      </c>
    </row>
    <row r="21" spans="2:7" ht="15.75" x14ac:dyDescent="0.25">
      <c r="B21" s="31">
        <v>13</v>
      </c>
      <c r="C21" s="32" t="s">
        <v>18</v>
      </c>
      <c r="D21" s="37" t="str">
        <f>IF(ISBLANK(D12),"",VLOOKUP($E$12,Pavadinimai!$D$3:$E$26,2,FALSE))</f>
        <v/>
      </c>
      <c r="F21" s="36"/>
    </row>
    <row r="22" spans="2:7" ht="31.5" x14ac:dyDescent="0.25">
      <c r="B22" s="31">
        <v>14</v>
      </c>
      <c r="C22" s="32" t="s">
        <v>35</v>
      </c>
      <c r="D22" s="38" t="str">
        <f>IF(ISBLANK(D12),"",D17*D21)</f>
        <v/>
      </c>
      <c r="F22" s="36"/>
    </row>
    <row r="23" spans="2:7" ht="31.5" x14ac:dyDescent="0.25">
      <c r="B23" s="31">
        <v>15</v>
      </c>
      <c r="C23" s="32" t="s">
        <v>21</v>
      </c>
      <c r="D23" s="22"/>
      <c r="F23" s="35" t="str">
        <f>IF(ISBLANK(D23),"Reikalinga užpildyti!","")</f>
        <v>Reikalinga užpildyti!</v>
      </c>
    </row>
    <row r="24" spans="2:7" ht="15.75" x14ac:dyDescent="0.25">
      <c r="B24" s="31">
        <v>16</v>
      </c>
      <c r="C24" s="81" t="s">
        <v>23</v>
      </c>
      <c r="D24" s="81"/>
      <c r="F24" s="36"/>
    </row>
    <row r="25" spans="2:7" ht="36" customHeight="1" x14ac:dyDescent="0.25">
      <c r="B25" s="31"/>
      <c r="C25" s="85"/>
      <c r="D25" s="86"/>
      <c r="F25" s="36"/>
    </row>
    <row r="26" spans="2:7" ht="15.75" x14ac:dyDescent="0.25">
      <c r="B26" s="31">
        <v>17</v>
      </c>
      <c r="C26" s="81" t="s">
        <v>30</v>
      </c>
      <c r="D26" s="81"/>
      <c r="F26" s="36"/>
    </row>
    <row r="27" spans="2:7" ht="25.9" customHeight="1" x14ac:dyDescent="0.25">
      <c r="B27" s="31"/>
      <c r="C27" s="85"/>
      <c r="D27" s="86"/>
      <c r="F27" s="36"/>
    </row>
    <row r="28" spans="2:7" ht="15.75" x14ac:dyDescent="0.25">
      <c r="B28" s="31">
        <v>18</v>
      </c>
      <c r="C28" s="81" t="s">
        <v>31</v>
      </c>
      <c r="D28" s="81"/>
      <c r="F28" s="36"/>
    </row>
    <row r="29" spans="2:7" ht="35.25" customHeight="1" x14ac:dyDescent="0.25">
      <c r="B29" s="30"/>
      <c r="C29" s="80"/>
      <c r="D29" s="80"/>
      <c r="F29" s="36"/>
    </row>
    <row r="30" spans="2:7" ht="15.75" x14ac:dyDescent="0.25">
      <c r="B30" s="27"/>
    </row>
    <row r="31" spans="2:7" ht="15.75" x14ac:dyDescent="0.25">
      <c r="B31" s="28"/>
    </row>
  </sheetData>
  <sheetProtection algorithmName="SHA-512" hashValue="ne/KVBkBczUNqR+2581owcSuV9rIaKZ+E+dWB+JBYLgFbrvTgdy6vD/LLkB0o+nJ4TM6vMo84iYw1rgjMF/3kA==" saltValue="EamKYfEj0SIuVhuHehmFxA==" spinCount="100000" sheet="1" formatCells="0" formatRows="0" selectLockedCells="1"/>
  <mergeCells count="8">
    <mergeCell ref="C28:D28"/>
    <mergeCell ref="C29:D29"/>
    <mergeCell ref="B5:D5"/>
    <mergeCell ref="C6:D6"/>
    <mergeCell ref="C24:D24"/>
    <mergeCell ref="C25:D25"/>
    <mergeCell ref="C26:D26"/>
    <mergeCell ref="C27:D27"/>
  </mergeCell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5CC905-2CBC-4FD2-BE4E-A68131994931}">
          <x14:formula1>
            <xm:f>Pavadinimai!$C$3:$C$26</xm:f>
          </x14:formula1>
          <xm:sqref>D12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17</vt:i4>
      </vt:variant>
      <vt:variant>
        <vt:lpstr>Įvardytieji diapazonai</vt:lpstr>
      </vt:variant>
      <vt:variant>
        <vt:i4>19</vt:i4>
      </vt:variant>
    </vt:vector>
  </HeadingPairs>
  <TitlesOfParts>
    <vt:vector size="36" baseType="lpstr">
      <vt:lpstr>Suvestinė</vt:lpstr>
      <vt:lpstr>Priemonė_1</vt:lpstr>
      <vt:lpstr>Priemonė_2</vt:lpstr>
      <vt:lpstr>Priemonė_3</vt:lpstr>
      <vt:lpstr>Priemonė_4</vt:lpstr>
      <vt:lpstr>Priemonė_5</vt:lpstr>
      <vt:lpstr>Priemonė_6</vt:lpstr>
      <vt:lpstr>Priemonė_7</vt:lpstr>
      <vt:lpstr>Priemonė_8</vt:lpstr>
      <vt:lpstr>Priemonė_9</vt:lpstr>
      <vt:lpstr>Priemonė_10</vt:lpstr>
      <vt:lpstr>Priemonė_11</vt:lpstr>
      <vt:lpstr>Priemonė_12</vt:lpstr>
      <vt:lpstr>Priemonė_13</vt:lpstr>
      <vt:lpstr>Priemonė_14</vt:lpstr>
      <vt:lpstr>Priemonė_15</vt:lpstr>
      <vt:lpstr>Pirminis2020metais</vt:lpstr>
      <vt:lpstr>Bendras_kiekis_GWh</vt:lpstr>
      <vt:lpstr>Iki_sutarties_GWh</vt:lpstr>
      <vt:lpstr>Pirminis2020metais!Print_Area</vt:lpstr>
      <vt:lpstr>Priemonė_1!Print_Area</vt:lpstr>
      <vt:lpstr>Priemonė_10!Print_Area</vt:lpstr>
      <vt:lpstr>Priemonė_11!Print_Area</vt:lpstr>
      <vt:lpstr>Priemonė_12!Print_Area</vt:lpstr>
      <vt:lpstr>Priemonė_13!Print_Area</vt:lpstr>
      <vt:lpstr>Priemonė_14!Print_Area</vt:lpstr>
      <vt:lpstr>Priemonė_15!Print_Area</vt:lpstr>
      <vt:lpstr>Priemonė_2!Print_Area</vt:lpstr>
      <vt:lpstr>Priemonė_3!Print_Area</vt:lpstr>
      <vt:lpstr>Priemonė_4!Print_Area</vt:lpstr>
      <vt:lpstr>Priemonė_5!Print_Area</vt:lpstr>
      <vt:lpstr>Priemonė_6!Print_Area</vt:lpstr>
      <vt:lpstr>Priemonė_7!Print_Area</vt:lpstr>
      <vt:lpstr>Priemonė_8!Print_Area</vt:lpstr>
      <vt:lpstr>Priemonė_9!Print_Area</vt:lpstr>
      <vt:lpstr>vartoju_skaicius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Karolis Januševičius</cp:lastModifiedBy>
  <cp:lastPrinted>2022-01-24T18:14:59Z</cp:lastPrinted>
  <dcterms:created xsi:type="dcterms:W3CDTF">2018-02-01T06:46:00Z</dcterms:created>
  <dcterms:modified xsi:type="dcterms:W3CDTF">2022-01-26T07:42:38Z</dcterms:modified>
</cp:coreProperties>
</file>