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tenergagen-my.sharepoint.com/personal/zilvinas_macerinskas_ena_lt/Documents/Documents/2022/SUMITTABLE konfiguravimas/Juridiniai 9, 10, 11, 12/i www/"/>
    </mc:Choice>
  </mc:AlternateContent>
  <xr:revisionPtr revIDLastSave="12" documentId="8_{AD89A101-052D-4A76-A90D-F15A62EDC9A3}" xr6:coauthVersionLast="47" xr6:coauthVersionMax="47" xr10:uidLastSave="{C01732F8-A7B8-4782-B6ED-BEDCF7F4566D}"/>
  <bookViews>
    <workbookView xWindow="-120" yWindow="-120" windowWidth="38640" windowHeight="15720" tabRatio="569" xr2:uid="{A78C5AE8-2252-473C-A9B2-94DABCFF2049}"/>
  </bookViews>
  <sheets>
    <sheet name="11 kvietimas (be PVM)" sheetId="3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H18" i="3" s="1"/>
  <c r="I18" i="3" s="1"/>
  <c r="J18" i="3" s="1"/>
  <c r="F12" i="3"/>
  <c r="G19" i="3" s="1"/>
  <c r="I19" i="3" s="1"/>
  <c r="J19" i="3" s="1"/>
  <c r="E12" i="3"/>
  <c r="H16" i="3" s="1"/>
  <c r="I16" i="3" s="1"/>
  <c r="D12" i="3"/>
  <c r="G17" i="3" s="1"/>
  <c r="I17" i="3" s="1"/>
  <c r="J17" i="3" s="1"/>
  <c r="I20" i="3" l="1"/>
  <c r="K20" i="3" s="1"/>
  <c r="J16" i="3"/>
  <c r="J20" i="3" s="1"/>
  <c r="F26" i="2" l="1"/>
  <c r="J26" i="2"/>
  <c r="K26" i="2"/>
  <c r="F28" i="2"/>
  <c r="J28" i="2"/>
  <c r="J30" i="2" s="1"/>
  <c r="K28" i="2"/>
  <c r="K30" i="2"/>
  <c r="F18" i="2"/>
  <c r="J18" i="2"/>
  <c r="K18" i="2"/>
  <c r="K22" i="2" s="1"/>
  <c r="L18" i="2"/>
  <c r="F20" i="2"/>
  <c r="J20" i="2"/>
  <c r="K20" i="2"/>
  <c r="J22" i="2"/>
</calcChain>
</file>

<file path=xl/sharedStrings.xml><?xml version="1.0" encoding="utf-8"?>
<sst xmlns="http://schemas.openxmlformats.org/spreadsheetml/2006/main" count="172" uniqueCount="56">
  <si>
    <t>Eilutės Nr.</t>
  </si>
  <si>
    <t>NT objekto, kuriame bus įrengtos elektromobilių įkrovimo prieigos, adresas 
(Pvz. Smidrų g. 21A, 47493 Kaunas )</t>
  </si>
  <si>
    <r>
      <t xml:space="preserve">NT objekto (-ų), kuriuose bus įrengiama stotelė su prieiga,  </t>
    </r>
    <r>
      <rPr>
        <b/>
        <u/>
        <sz val="10"/>
        <rFont val="Calibri"/>
        <family val="2"/>
        <charset val="186"/>
        <scheme val="minor"/>
      </rPr>
      <t>UNIKALUS NUMERIS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</si>
  <si>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</si>
  <si>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SIENOS skaičius, vnt.</t>
    </r>
  </si>
  <si>
    <r>
      <t xml:space="preserve">NT objekte planuojamų įrengti įkrovimo </t>
    </r>
    <r>
      <rPr>
        <b/>
        <u/>
        <sz val="10"/>
        <color rgb="FF000000"/>
        <rFont val="Calibri"/>
        <family val="2"/>
        <charset val="186"/>
        <scheme val="minor"/>
      </rPr>
      <t>STOTELIŲ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</si>
  <si>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r>
      <t xml:space="preserve">NT objekte planuojamų įrengti </t>
    </r>
    <r>
      <rPr>
        <b/>
        <u/>
        <sz val="10"/>
        <color rgb="FF000000"/>
        <rFont val="Calibri"/>
        <family val="2"/>
        <charset val="186"/>
        <scheme val="minor"/>
      </rPr>
      <t>PRIEIGŲ</t>
    </r>
    <r>
      <rPr>
        <b/>
        <sz val="10"/>
        <color rgb="FF000000"/>
        <rFont val="Calibri"/>
        <family val="2"/>
        <charset val="186"/>
        <scheme val="minor"/>
      </rPr>
      <t xml:space="preserve"> ANT ŽEMĖS skaičius, vnt.</t>
    </r>
  </si>
  <si>
    <t>.</t>
  </si>
  <si>
    <t>VISO</t>
  </si>
  <si>
    <t>Eil. Nr.</t>
  </si>
  <si>
    <t>Supaprastintai apmokamų išlaidų dydžio kodas</t>
  </si>
  <si>
    <t>Supapras-tintai apmokamų išlaidų dydžio versija</t>
  </si>
  <si>
    <t>Supaprastintai apmokamų išlaidų dydžio pavadinimas</t>
  </si>
  <si>
    <t>Supaprastintai apmokamų išlaidų dydis, EUR</t>
  </si>
  <si>
    <t>Finansavimo intensyvumas, proc.</t>
  </si>
  <si>
    <t xml:space="preserve">Stotelių skaičius </t>
  </si>
  <si>
    <t xml:space="preserve">Prieigų skaičius </t>
  </si>
  <si>
    <t>Planuojama  tinkamų išlaidų suma, EUR (paskaičiuota automatiškai pagal nustatytus įkainius)</t>
  </si>
  <si>
    <t>FĮ-03-05</t>
  </si>
  <si>
    <t>01</t>
  </si>
  <si>
    <t>Fiksuotasis vieneto įkainis juridiniams asmenims už ANT SIENOS įrengtą elektromobilių įkrovimo stotelę su prieiga (7–22 kW galios), be PVM*</t>
  </si>
  <si>
    <t>N/A</t>
  </si>
  <si>
    <t>FĮ-03-07</t>
  </si>
  <si>
    <t>Fiksuotasis vieneto įkainis juridiniams asmenims už elektromobilių įkrovimo stotelės papildomus būtinuosius priedus ir įrengimo darbus, kai stotelė įrengiama ANT SIENOS (7–22 kW galios), be PVM**</t>
  </si>
  <si>
    <t>FĮ-03-09</t>
  </si>
  <si>
    <t>Fiksuotasis vieneto įkainis juridiniams asmenims už ant žemės įrengtą elektromobilių įkrovimo stotelę su prieiga (7–22 kW galios), be PVM*</t>
  </si>
  <si>
    <t>FĮ-03-11</t>
  </si>
  <si>
    <t>Fiksuotasis vieneto įkainis juridiniams asmenims už elektromobilių įkrovimo stotelės papildomus būtinuosius priedus ir įrengimo darbus, kai stotelė įrengiama ant žemės  (7–22 kW galios), be PVM**</t>
  </si>
  <si>
    <t xml:space="preserve">Prašoma finansuoti išlaidų suma, EUR (30 %) </t>
  </si>
  <si>
    <t>Nuosavo įnašo suma, EUR (70%)</t>
  </si>
  <si>
    <t>Nekilnojamojo turto objekto, kuriame bus įrengtos elektromobilių įkrovimo prieigos, adresas</t>
  </si>
  <si>
    <t>Nekilnojamo turto objekte planuojamų įrengti įkrovimo stotelių ANT SIENOS skaičius, vnt.</t>
  </si>
  <si>
    <t>Nekilnojamo turto objekte planuojamų įrengti įkrovimo stotelių ANT ŽEMĖS skaičius, vnt.</t>
  </si>
  <si>
    <t>Nekilnojamo turto objekte planuojamų įrengti prieigų ANT SIENOS skaičius, vnt.</t>
  </si>
  <si>
    <t>Nekilnojamo turto objekte planuojamų įrengti prieigų ANT ŽEMĖS skaičius, vnt.</t>
  </si>
  <si>
    <t xml:space="preserve">
Gedimino pr. 38, LT-01104 Vilnius</t>
  </si>
  <si>
    <t>-</t>
  </si>
  <si>
    <t>7–22 kW</t>
  </si>
  <si>
    <t>Stotelės tipas</t>
  </si>
  <si>
    <t>Fiksuotasis įkainis</t>
  </si>
  <si>
    <t>Stotelių skaičius (įrašyti)</t>
  </si>
  <si>
    <t>Prieigų skaičius (įrašyti)</t>
  </si>
  <si>
    <t>Planuojama  tinkamų išlaidų suma, eurais (paskaičiuota automatiškai pagal nustatytus įkainius)</t>
  </si>
  <si>
    <t xml:space="preserve">Prašoma finansuoti išlaidų suma, eurais (30 procentų) </t>
  </si>
  <si>
    <t>Be PVM</t>
  </si>
  <si>
    <t>Ant sienos</t>
  </si>
  <si>
    <t>Įranga</t>
  </si>
  <si>
    <t>(2x1077,09 + 3x908,84)x0,3</t>
  </si>
  <si>
    <t>Darbai</t>
  </si>
  <si>
    <t>Ant žemės</t>
  </si>
  <si>
    <t>Su PVM</t>
  </si>
  <si>
    <t>FĮ-03-06</t>
  </si>
  <si>
    <t>FĮ-03-08</t>
  </si>
  <si>
    <t>FĮ-03-10</t>
  </si>
  <si>
    <t>FĮ-03-12</t>
  </si>
  <si>
    <t>Prašoma finansuoti išlaidų suma, eurais (30 procentų)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</si>
</sst>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444444"/>
      <name val="Calibri"/>
      <family val="2"/>
      <charset val="186"/>
    </font>
    <font>
      <b/>
      <sz val="10"/>
      <color rgb="FF000000"/>
      <name val="Calibri"/>
      <family val="2"/>
      <charset val="186"/>
      <scheme val="minor"/>
    </font>
    <font>
      <i/>
      <sz val="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i/>
      <sz val="8"/>
      <color rgb="FFFFFFFF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9"/>
      <color rgb="FF000000"/>
      <name val="Times New Roman"/>
      <family val="1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61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rgb="FF9C0006"/>
      <name val="Calibri"/>
      <family val="2"/>
      <charset val="186"/>
      <scheme val="minor"/>
    </font>
    <font>
      <b/>
      <u/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6" borderId="0" applyNumberFormat="0" applyBorder="0" applyAlignment="0" applyProtection="0"/>
    <xf numFmtId="0" fontId="2" fillId="7" borderId="0" applyNumberFormat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1" fillId="6" borderId="0" xfId="1"/>
    <xf numFmtId="0" fontId="1" fillId="6" borderId="1" xfId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0" fillId="9" borderId="0" xfId="0" applyFill="1"/>
    <xf numFmtId="0" fontId="6" fillId="0" borderId="0" xfId="0" applyFont="1"/>
    <xf numFmtId="0" fontId="0" fillId="0" borderId="6" xfId="0" applyBorder="1"/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5" fillId="0" borderId="7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2" fontId="4" fillId="0" borderId="3" xfId="0" applyNumberFormat="1" applyFont="1" applyBorder="1"/>
    <xf numFmtId="2" fontId="4" fillId="2" borderId="3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0" xfId="0" applyNumberFormat="1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6" borderId="1" xfId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5" fillId="11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8" fillId="10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/>
    </xf>
    <xf numFmtId="0" fontId="15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0" fillId="9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7" borderId="3" xfId="2" applyBorder="1" applyAlignment="1">
      <alignment horizontal="center" vertical="center"/>
    </xf>
    <xf numFmtId="0" fontId="1" fillId="6" borderId="3" xfId="1" applyBorder="1" applyAlignment="1">
      <alignment horizontal="center" vertical="center"/>
    </xf>
    <xf numFmtId="1" fontId="15" fillId="0" borderId="12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1" fontId="9" fillId="0" borderId="13" xfId="0" applyNumberFormat="1" applyFont="1" applyBorder="1" applyAlignment="1" applyProtection="1">
      <alignment horizontal="center" vertical="center"/>
      <protection locked="0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6517-B3A9-40C7-9505-67653D493BF0}">
  <dimension ref="A1:K22"/>
  <sheetViews>
    <sheetView tabSelected="1" zoomScale="85" zoomScaleNormal="85" workbookViewId="0">
      <selection activeCell="M16" sqref="M16"/>
    </sheetView>
  </sheetViews>
  <sheetFormatPr defaultRowHeight="15" x14ac:dyDescent="0.25"/>
  <cols>
    <col min="1" max="1" width="6.140625" bestFit="1" customWidth="1"/>
    <col min="2" max="2" width="23.7109375" customWidth="1"/>
    <col min="3" max="3" width="21.5703125" customWidth="1"/>
    <col min="4" max="4" width="25" customWidth="1"/>
    <col min="5" max="5" width="19" customWidth="1"/>
    <col min="6" max="6" width="16.28515625" customWidth="1"/>
    <col min="7" max="7" width="14.28515625" customWidth="1"/>
    <col min="8" max="8" width="12.5703125" customWidth="1"/>
    <col min="9" max="9" width="28.140625" customWidth="1"/>
    <col min="10" max="10" width="22.28515625" customWidth="1"/>
    <col min="11" max="11" width="12.5703125" customWidth="1"/>
    <col min="13" max="13" width="11.85546875" customWidth="1"/>
  </cols>
  <sheetData>
    <row r="1" spans="1:11" s="44" customFormat="1" ht="75.75" customHeight="1" x14ac:dyDescent="0.2">
      <c r="A1" s="70" t="s">
        <v>9</v>
      </c>
      <c r="B1" s="70" t="s">
        <v>1</v>
      </c>
      <c r="C1" s="63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44" t="s">
        <v>7</v>
      </c>
      <c r="I1" s="44" t="s">
        <v>7</v>
      </c>
      <c r="K1" s="44" t="s">
        <v>7</v>
      </c>
    </row>
    <row r="2" spans="1:11" s="44" customFormat="1" ht="12.75" x14ac:dyDescent="0.2">
      <c r="A2" s="19">
        <v>1</v>
      </c>
      <c r="B2" s="16"/>
      <c r="C2" s="65"/>
      <c r="D2" s="95"/>
      <c r="E2" s="96"/>
      <c r="F2" s="97"/>
      <c r="G2" s="98"/>
      <c r="H2" s="44" t="s">
        <v>7</v>
      </c>
      <c r="I2" s="44" t="s">
        <v>7</v>
      </c>
      <c r="J2" s="44" t="s">
        <v>7</v>
      </c>
      <c r="K2" s="44" t="s">
        <v>7</v>
      </c>
    </row>
    <row r="3" spans="1:11" s="44" customFormat="1" ht="12.75" x14ac:dyDescent="0.2">
      <c r="A3" s="19">
        <v>2</v>
      </c>
      <c r="B3" s="17"/>
      <c r="C3" s="65"/>
      <c r="D3" s="99"/>
      <c r="E3" s="96"/>
      <c r="F3" s="97"/>
      <c r="G3" s="98"/>
      <c r="H3" s="44" t="s">
        <v>7</v>
      </c>
      <c r="I3" s="44" t="s">
        <v>7</v>
      </c>
      <c r="J3" s="44" t="s">
        <v>7</v>
      </c>
      <c r="K3" s="44" t="s">
        <v>7</v>
      </c>
    </row>
    <row r="4" spans="1:11" s="44" customFormat="1" ht="12.75" x14ac:dyDescent="0.2">
      <c r="A4" s="19">
        <v>3</v>
      </c>
      <c r="B4" s="17"/>
      <c r="C4" s="65"/>
      <c r="D4" s="99"/>
      <c r="E4" s="96"/>
      <c r="F4" s="97"/>
      <c r="G4" s="98"/>
      <c r="H4" s="44" t="s">
        <v>7</v>
      </c>
      <c r="I4" s="44" t="s">
        <v>7</v>
      </c>
      <c r="J4" s="44" t="s">
        <v>7</v>
      </c>
      <c r="K4" s="44" t="s">
        <v>7</v>
      </c>
    </row>
    <row r="5" spans="1:11" s="44" customFormat="1" ht="12.75" x14ac:dyDescent="0.2">
      <c r="A5" s="19">
        <v>4</v>
      </c>
      <c r="B5" s="17"/>
      <c r="C5" s="65"/>
      <c r="D5" s="99"/>
      <c r="E5" s="96"/>
      <c r="F5" s="97"/>
      <c r="G5" s="98"/>
      <c r="H5" s="44" t="s">
        <v>7</v>
      </c>
      <c r="I5" s="44" t="s">
        <v>7</v>
      </c>
      <c r="J5" s="44" t="s">
        <v>7</v>
      </c>
      <c r="K5" s="44" t="s">
        <v>7</v>
      </c>
    </row>
    <row r="6" spans="1:11" s="44" customFormat="1" ht="12.75" x14ac:dyDescent="0.2">
      <c r="A6" s="19">
        <v>5</v>
      </c>
      <c r="B6" s="17"/>
      <c r="C6" s="65"/>
      <c r="D6" s="99"/>
      <c r="E6" s="96"/>
      <c r="F6" s="97"/>
      <c r="G6" s="98"/>
      <c r="H6" s="44" t="s">
        <v>7</v>
      </c>
      <c r="I6" s="44" t="s">
        <v>7</v>
      </c>
      <c r="J6" s="44" t="s">
        <v>7</v>
      </c>
      <c r="K6" s="44" t="s">
        <v>7</v>
      </c>
    </row>
    <row r="7" spans="1:11" s="44" customFormat="1" ht="12.75" x14ac:dyDescent="0.2">
      <c r="A7" s="19">
        <v>6</v>
      </c>
      <c r="B7" s="17"/>
      <c r="C7" s="65"/>
      <c r="D7" s="99"/>
      <c r="E7" s="96"/>
      <c r="F7" s="97"/>
      <c r="G7" s="98"/>
      <c r="H7" s="44" t="s">
        <v>7</v>
      </c>
      <c r="I7" s="44" t="s">
        <v>7</v>
      </c>
      <c r="J7" s="44" t="s">
        <v>7</v>
      </c>
      <c r="K7" s="44" t="s">
        <v>7</v>
      </c>
    </row>
    <row r="8" spans="1:11" s="44" customFormat="1" ht="12.75" x14ac:dyDescent="0.2">
      <c r="A8" s="19">
        <v>7</v>
      </c>
      <c r="B8" s="17"/>
      <c r="C8" s="65"/>
      <c r="D8" s="99"/>
      <c r="E8" s="96"/>
      <c r="F8" s="97"/>
      <c r="G8" s="98"/>
      <c r="H8" s="44" t="s">
        <v>7</v>
      </c>
      <c r="I8" s="44" t="s">
        <v>7</v>
      </c>
      <c r="J8" s="44" t="s">
        <v>7</v>
      </c>
      <c r="K8" s="44" t="s">
        <v>7</v>
      </c>
    </row>
    <row r="9" spans="1:11" s="44" customFormat="1" ht="12.75" x14ac:dyDescent="0.2">
      <c r="A9" s="19">
        <v>8</v>
      </c>
      <c r="B9" s="17"/>
      <c r="C9" s="65"/>
      <c r="D9" s="99"/>
      <c r="E9" s="96"/>
      <c r="F9" s="97"/>
      <c r="G9" s="98"/>
      <c r="H9" s="44" t="s">
        <v>7</v>
      </c>
      <c r="I9" s="44" t="s">
        <v>7</v>
      </c>
      <c r="J9" s="44" t="s">
        <v>7</v>
      </c>
      <c r="K9" s="44" t="s">
        <v>7</v>
      </c>
    </row>
    <row r="10" spans="1:11" s="44" customFormat="1" ht="12.75" x14ac:dyDescent="0.2">
      <c r="A10" s="19">
        <v>9</v>
      </c>
      <c r="B10" s="17"/>
      <c r="C10" s="65"/>
      <c r="D10" s="99"/>
      <c r="E10" s="96"/>
      <c r="F10" s="97"/>
      <c r="G10" s="98"/>
      <c r="H10" s="44" t="s">
        <v>7</v>
      </c>
      <c r="I10" s="44" t="s">
        <v>7</v>
      </c>
      <c r="J10" s="44" t="s">
        <v>7</v>
      </c>
      <c r="K10" s="44" t="s">
        <v>7</v>
      </c>
    </row>
    <row r="11" spans="1:11" s="44" customFormat="1" ht="12.75" x14ac:dyDescent="0.2">
      <c r="A11" s="19">
        <v>10</v>
      </c>
      <c r="B11" s="17"/>
      <c r="C11" s="65"/>
      <c r="D11" s="99"/>
      <c r="E11" s="96"/>
      <c r="F11" s="97"/>
      <c r="G11" s="98"/>
      <c r="H11" s="44" t="s">
        <v>7</v>
      </c>
      <c r="I11" s="44" t="s">
        <v>7</v>
      </c>
      <c r="J11" s="44" t="s">
        <v>7</v>
      </c>
      <c r="K11" s="44" t="s">
        <v>7</v>
      </c>
    </row>
    <row r="12" spans="1:11" s="46" customFormat="1" ht="12.75" x14ac:dyDescent="0.2">
      <c r="A12" s="66" t="s">
        <v>7</v>
      </c>
      <c r="B12" s="19" t="s">
        <v>8</v>
      </c>
      <c r="C12" s="67" t="s">
        <v>7</v>
      </c>
      <c r="D12" s="64">
        <f t="shared" ref="D12:E12" si="0">SUM(D2:D11)</f>
        <v>0</v>
      </c>
      <c r="E12" s="62">
        <f t="shared" si="0"/>
        <v>0</v>
      </c>
      <c r="F12" s="53">
        <f>SUM(F2:F11)</f>
        <v>0</v>
      </c>
      <c r="G12" s="54">
        <f>SUM(G2:G11)</f>
        <v>0</v>
      </c>
      <c r="H12" s="44" t="s">
        <v>7</v>
      </c>
      <c r="I12" s="44" t="s">
        <v>7</v>
      </c>
      <c r="J12" s="44" t="s">
        <v>7</v>
      </c>
      <c r="K12" s="44" t="s">
        <v>7</v>
      </c>
    </row>
    <row r="13" spans="1:11" s="46" customFormat="1" ht="12.75" x14ac:dyDescent="0.2">
      <c r="A13" s="44" t="s">
        <v>7</v>
      </c>
      <c r="B13" s="44" t="s">
        <v>7</v>
      </c>
      <c r="C13" s="44" t="s">
        <v>7</v>
      </c>
      <c r="D13" s="44" t="s">
        <v>7</v>
      </c>
      <c r="E13" s="44" t="s">
        <v>7</v>
      </c>
      <c r="F13" s="44" t="s">
        <v>7</v>
      </c>
      <c r="G13" s="44" t="s">
        <v>7</v>
      </c>
      <c r="H13" s="44" t="s">
        <v>7</v>
      </c>
      <c r="I13" s="44" t="s">
        <v>7</v>
      </c>
      <c r="J13" s="44" t="s">
        <v>7</v>
      </c>
      <c r="K13" s="44" t="s">
        <v>7</v>
      </c>
    </row>
    <row r="14" spans="1:11" s="44" customFormat="1" ht="12.75" x14ac:dyDescent="0.2">
      <c r="A14" s="44" t="s">
        <v>7</v>
      </c>
      <c r="B14" s="44" t="s">
        <v>7</v>
      </c>
      <c r="C14" s="44" t="s">
        <v>7</v>
      </c>
      <c r="D14" s="44" t="s">
        <v>7</v>
      </c>
      <c r="E14" s="44" t="s">
        <v>7</v>
      </c>
      <c r="F14" s="44" t="s">
        <v>7</v>
      </c>
      <c r="G14" s="44" t="s">
        <v>7</v>
      </c>
      <c r="H14" s="44" t="s">
        <v>7</v>
      </c>
      <c r="I14" s="44" t="s">
        <v>7</v>
      </c>
      <c r="J14" s="44" t="s">
        <v>7</v>
      </c>
      <c r="K14" s="44" t="s">
        <v>7</v>
      </c>
    </row>
    <row r="15" spans="1:11" s="44" customFormat="1" ht="45" customHeight="1" x14ac:dyDescent="0.2">
      <c r="A15" s="71" t="s">
        <v>9</v>
      </c>
      <c r="B15" s="72" t="s">
        <v>10</v>
      </c>
      <c r="C15" s="72" t="s">
        <v>11</v>
      </c>
      <c r="D15" s="72" t="s">
        <v>12</v>
      </c>
      <c r="E15" s="72" t="s">
        <v>13</v>
      </c>
      <c r="F15" s="72" t="s">
        <v>14</v>
      </c>
      <c r="G15" s="76" t="s">
        <v>15</v>
      </c>
      <c r="H15" s="76" t="s">
        <v>16</v>
      </c>
      <c r="I15" s="56" t="s">
        <v>17</v>
      </c>
      <c r="J15" s="56" t="s">
        <v>28</v>
      </c>
      <c r="K15" s="68" t="s">
        <v>29</v>
      </c>
    </row>
    <row r="16" spans="1:11" s="44" customFormat="1" ht="80.25" customHeight="1" x14ac:dyDescent="0.2">
      <c r="A16" s="47">
        <v>1</v>
      </c>
      <c r="B16" s="47" t="s">
        <v>18</v>
      </c>
      <c r="C16" s="48" t="s">
        <v>19</v>
      </c>
      <c r="D16" s="49" t="s">
        <v>20</v>
      </c>
      <c r="E16" s="49">
        <v>908.84</v>
      </c>
      <c r="F16" s="55">
        <v>0.3</v>
      </c>
      <c r="G16" s="45" t="s">
        <v>21</v>
      </c>
      <c r="H16" s="59">
        <f>E12</f>
        <v>0</v>
      </c>
      <c r="I16" s="57">
        <f>ROUND(E16*H16,2)</f>
        <v>0</v>
      </c>
      <c r="J16" s="57">
        <f>ROUND(I16*F16,2)</f>
        <v>0</v>
      </c>
      <c r="K16" s="69" t="s">
        <v>21</v>
      </c>
    </row>
    <row r="17" spans="1:11" s="44" customFormat="1" ht="120.75" customHeight="1" x14ac:dyDescent="0.2">
      <c r="A17" s="47">
        <v>2</v>
      </c>
      <c r="B17" s="47" t="s">
        <v>22</v>
      </c>
      <c r="C17" s="48" t="s">
        <v>19</v>
      </c>
      <c r="D17" s="49" t="s">
        <v>23</v>
      </c>
      <c r="E17" s="49">
        <v>1077.0899999999999</v>
      </c>
      <c r="F17" s="55">
        <v>0.3</v>
      </c>
      <c r="G17" s="45">
        <f>D12</f>
        <v>0</v>
      </c>
      <c r="H17" s="59" t="s">
        <v>21</v>
      </c>
      <c r="I17" s="57">
        <f>ROUND(E17*G17,2)</f>
        <v>0</v>
      </c>
      <c r="J17" s="57">
        <f>ROUND(I17*F17,2)</f>
        <v>0</v>
      </c>
      <c r="K17" s="69" t="s">
        <v>21</v>
      </c>
    </row>
    <row r="18" spans="1:11" s="44" customFormat="1" ht="72.75" customHeight="1" x14ac:dyDescent="0.2">
      <c r="A18" s="47">
        <v>3</v>
      </c>
      <c r="B18" s="47" t="s">
        <v>24</v>
      </c>
      <c r="C18" s="48" t="s">
        <v>19</v>
      </c>
      <c r="D18" s="49" t="s">
        <v>25</v>
      </c>
      <c r="E18" s="49">
        <v>1346.7</v>
      </c>
      <c r="F18" s="55">
        <v>0.3</v>
      </c>
      <c r="G18" s="60" t="s">
        <v>21</v>
      </c>
      <c r="H18" s="61">
        <f>G12</f>
        <v>0</v>
      </c>
      <c r="I18" s="58">
        <f>ROUND(E18*H18,2)</f>
        <v>0</v>
      </c>
      <c r="J18" s="57">
        <f>ROUND(I18*F18,2)</f>
        <v>0</v>
      </c>
      <c r="K18" s="69" t="s">
        <v>21</v>
      </c>
    </row>
    <row r="19" spans="1:11" s="44" customFormat="1" ht="117.75" customHeight="1" x14ac:dyDescent="0.2">
      <c r="A19" s="50">
        <v>4</v>
      </c>
      <c r="B19" s="50" t="s">
        <v>26</v>
      </c>
      <c r="C19" s="51" t="s">
        <v>19</v>
      </c>
      <c r="D19" s="52" t="s">
        <v>27</v>
      </c>
      <c r="E19" s="52">
        <v>1977.12</v>
      </c>
      <c r="F19" s="55">
        <v>0.3</v>
      </c>
      <c r="G19" s="60">
        <f>F12</f>
        <v>0</v>
      </c>
      <c r="H19" s="61" t="s">
        <v>21</v>
      </c>
      <c r="I19" s="58">
        <f>ROUND((E19*G19),2)</f>
        <v>0</v>
      </c>
      <c r="J19" s="57">
        <f>ROUND(I19*F19,2)</f>
        <v>0</v>
      </c>
      <c r="K19" s="69" t="s">
        <v>21</v>
      </c>
    </row>
    <row r="20" spans="1:11" s="44" customFormat="1" ht="12.75" x14ac:dyDescent="0.2">
      <c r="A20" s="77" t="s">
        <v>7</v>
      </c>
      <c r="B20" s="77" t="s">
        <v>7</v>
      </c>
      <c r="C20" s="77" t="s">
        <v>7</v>
      </c>
      <c r="D20" s="77" t="s">
        <v>7</v>
      </c>
      <c r="E20" s="77" t="s">
        <v>7</v>
      </c>
      <c r="F20" s="77" t="s">
        <v>7</v>
      </c>
      <c r="G20" s="78" t="s">
        <v>7</v>
      </c>
      <c r="H20" s="73" t="s">
        <v>8</v>
      </c>
      <c r="I20" s="74">
        <f>ROUND(SUM(I16:I19),2)</f>
        <v>0</v>
      </c>
      <c r="J20" s="75">
        <f>ROUND(SUM(J16:J19),2)</f>
        <v>0</v>
      </c>
      <c r="K20" s="75">
        <f>ROUND(I20-J20,2)</f>
        <v>0</v>
      </c>
    </row>
    <row r="21" spans="1:11" ht="1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5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</row>
  </sheetData>
  <sheetProtection algorithmName="SHA-512" hashValue="GnXN2d6BYjljaUz0dEE1imknGI2FOWNEL2B89REkx31CYThiCHU7zoNEYWro+qNGa2AIXDxJ1wYRoH9xf+8AGQ==" saltValue="w7HnnojfIxQD1m8czYmpsA==" spinCount="100000" sheet="1" objects="1" scenarios="1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20E3-E767-4645-B37D-9B86BA3D73AC}">
  <dimension ref="A1:O50"/>
  <sheetViews>
    <sheetView workbookViewId="0"/>
  </sheetViews>
  <sheetFormatPr defaultRowHeight="15" x14ac:dyDescent="0.25"/>
  <cols>
    <col min="1" max="1" width="9.7109375" customWidth="1"/>
    <col min="2" max="2" width="37.28515625" customWidth="1"/>
    <col min="3" max="3" width="18" customWidth="1"/>
    <col min="4" max="4" width="18.5703125" customWidth="1"/>
    <col min="5" max="5" width="21.140625" customWidth="1"/>
    <col min="6" max="6" width="18.28515625" customWidth="1"/>
    <col min="7" max="7" width="17.7109375" customWidth="1"/>
    <col min="8" max="8" width="10.42578125" customWidth="1"/>
    <col min="9" max="9" width="12.5703125" customWidth="1"/>
    <col min="10" max="10" width="18.42578125" customWidth="1"/>
    <col min="11" max="11" width="12" customWidth="1"/>
    <col min="12" max="12" width="12.5703125" customWidth="1"/>
    <col min="14" max="14" width="11.85546875" customWidth="1"/>
  </cols>
  <sheetData>
    <row r="1" spans="1:6" ht="63.75" x14ac:dyDescent="0.25">
      <c r="A1" s="14" t="s">
        <v>0</v>
      </c>
      <c r="B1" s="14" t="s">
        <v>30</v>
      </c>
      <c r="C1" s="14" t="s">
        <v>31</v>
      </c>
      <c r="D1" s="14" t="s">
        <v>32</v>
      </c>
      <c r="E1" s="14" t="s">
        <v>33</v>
      </c>
      <c r="F1" s="14" t="s">
        <v>34</v>
      </c>
    </row>
    <row r="2" spans="1:6" ht="25.5" x14ac:dyDescent="0.25">
      <c r="A2" s="15">
        <v>1</v>
      </c>
      <c r="B2" s="16" t="s">
        <v>35</v>
      </c>
      <c r="C2">
        <v>2</v>
      </c>
      <c r="D2" s="16">
        <v>1</v>
      </c>
      <c r="E2" s="1">
        <v>2</v>
      </c>
      <c r="F2" s="1">
        <v>2</v>
      </c>
    </row>
    <row r="3" spans="1:6" x14ac:dyDescent="0.25">
      <c r="A3" s="15">
        <v>2</v>
      </c>
      <c r="B3" s="17"/>
      <c r="C3" s="17"/>
      <c r="D3" s="16"/>
      <c r="E3" s="1"/>
      <c r="F3" s="1"/>
    </row>
    <row r="4" spans="1:6" x14ac:dyDescent="0.25">
      <c r="A4" s="15">
        <v>3</v>
      </c>
      <c r="B4" s="17"/>
      <c r="C4" s="17"/>
      <c r="D4" s="16"/>
      <c r="E4" s="1"/>
      <c r="F4" s="1"/>
    </row>
    <row r="5" spans="1:6" x14ac:dyDescent="0.25">
      <c r="A5" s="15">
        <v>4</v>
      </c>
      <c r="B5" s="17"/>
      <c r="C5" s="17"/>
      <c r="D5" s="16"/>
      <c r="E5" s="1"/>
      <c r="F5" s="1"/>
    </row>
    <row r="6" spans="1:6" x14ac:dyDescent="0.25">
      <c r="A6" s="15">
        <v>5</v>
      </c>
      <c r="B6" s="17"/>
      <c r="C6" s="17"/>
      <c r="D6" s="16"/>
      <c r="E6" s="1"/>
      <c r="F6" s="1"/>
    </row>
    <row r="7" spans="1:6" x14ac:dyDescent="0.25">
      <c r="A7" s="15">
        <v>6</v>
      </c>
      <c r="B7" s="17"/>
      <c r="C7" s="17"/>
      <c r="D7" s="16"/>
      <c r="E7" s="1"/>
      <c r="F7" s="1"/>
    </row>
    <row r="8" spans="1:6" x14ac:dyDescent="0.25">
      <c r="A8" s="15">
        <v>7</v>
      </c>
      <c r="B8" s="17"/>
      <c r="C8" s="17"/>
      <c r="D8" s="16"/>
      <c r="E8" s="1"/>
      <c r="F8" s="1"/>
    </row>
    <row r="9" spans="1:6" x14ac:dyDescent="0.25">
      <c r="A9" s="15">
        <v>8</v>
      </c>
      <c r="B9" s="17"/>
      <c r="C9" s="17"/>
      <c r="D9" s="16"/>
      <c r="E9" s="1"/>
      <c r="F9" s="1"/>
    </row>
    <row r="10" spans="1:6" x14ac:dyDescent="0.25">
      <c r="A10" s="15">
        <v>9</v>
      </c>
      <c r="B10" s="17"/>
      <c r="C10" s="17"/>
      <c r="D10" s="16"/>
      <c r="E10" s="1"/>
      <c r="F10" s="1"/>
    </row>
    <row r="11" spans="1:6" x14ac:dyDescent="0.25">
      <c r="A11" s="15">
        <v>10</v>
      </c>
      <c r="B11" s="17"/>
      <c r="C11" s="17"/>
      <c r="D11" s="16"/>
      <c r="E11" s="1"/>
      <c r="F11" s="1"/>
    </row>
    <row r="12" spans="1:6" x14ac:dyDescent="0.25">
      <c r="A12" s="18" t="s">
        <v>36</v>
      </c>
      <c r="B12" s="19" t="s">
        <v>8</v>
      </c>
      <c r="C12" s="3">
        <v>1</v>
      </c>
      <c r="D12" s="17">
        <v>0</v>
      </c>
      <c r="E12" s="1"/>
      <c r="F12" s="1"/>
    </row>
    <row r="17" spans="1:15" ht="105" x14ac:dyDescent="0.25">
      <c r="A17" s="8" t="s">
        <v>37</v>
      </c>
      <c r="B17" s="9" t="s">
        <v>38</v>
      </c>
      <c r="C17" s="89" t="s">
        <v>39</v>
      </c>
      <c r="D17" s="89"/>
      <c r="E17" s="89"/>
      <c r="F17" s="89"/>
      <c r="G17" s="10" t="s">
        <v>14</v>
      </c>
      <c r="H17" s="10" t="s">
        <v>40</v>
      </c>
      <c r="I17" s="10" t="s">
        <v>41</v>
      </c>
      <c r="J17" s="4" t="s">
        <v>42</v>
      </c>
      <c r="K17" s="4" t="s">
        <v>43</v>
      </c>
    </row>
    <row r="18" spans="1:15" x14ac:dyDescent="0.25">
      <c r="A18" s="84" t="s">
        <v>44</v>
      </c>
      <c r="B18" s="85" t="s">
        <v>45</v>
      </c>
      <c r="C18" s="20" t="s">
        <v>18</v>
      </c>
      <c r="D18" s="8" t="s">
        <v>46</v>
      </c>
      <c r="E18" s="21">
        <v>908.84</v>
      </c>
      <c r="F18" s="81">
        <f>E18+E19</f>
        <v>1985.9299999999998</v>
      </c>
      <c r="G18" s="92">
        <v>0.3</v>
      </c>
      <c r="H18" s="94">
        <v>2</v>
      </c>
      <c r="I18" s="93">
        <v>2</v>
      </c>
      <c r="J18" s="83">
        <f>(E18*I18+E19*H18)</f>
        <v>3971.8599999999997</v>
      </c>
      <c r="K18" s="83">
        <f>(E18*I18+E19*H18)*G18</f>
        <v>1191.5579999999998</v>
      </c>
      <c r="L18">
        <f>(E19*H18+I18*E18)*0.3</f>
        <v>1191.5579999999998</v>
      </c>
      <c r="M18" s="2"/>
      <c r="O18" t="s">
        <v>47</v>
      </c>
    </row>
    <row r="19" spans="1:15" x14ac:dyDescent="0.25">
      <c r="A19" s="80"/>
      <c r="B19" s="85"/>
      <c r="C19" s="20" t="s">
        <v>22</v>
      </c>
      <c r="D19" s="8" t="s">
        <v>48</v>
      </c>
      <c r="E19" s="21">
        <v>1077.0899999999999</v>
      </c>
      <c r="F19" s="81"/>
      <c r="G19" s="92"/>
      <c r="H19" s="94"/>
      <c r="I19" s="93"/>
      <c r="J19" s="83"/>
      <c r="K19" s="83"/>
      <c r="M19" s="2"/>
    </row>
    <row r="20" spans="1:15" x14ac:dyDescent="0.25">
      <c r="A20" s="84" t="s">
        <v>44</v>
      </c>
      <c r="B20" s="85" t="s">
        <v>49</v>
      </c>
      <c r="C20" s="20" t="s">
        <v>24</v>
      </c>
      <c r="D20" s="8" t="s">
        <v>46</v>
      </c>
      <c r="E20" s="21">
        <v>1346.7</v>
      </c>
      <c r="F20" s="81">
        <f>E20+E21</f>
        <v>3323.8199999999997</v>
      </c>
      <c r="G20" s="92"/>
      <c r="H20" s="86">
        <v>2</v>
      </c>
      <c r="I20" s="81">
        <v>2</v>
      </c>
      <c r="J20" s="81">
        <f>(E20*I20+E21*H20)</f>
        <v>6647.6399999999994</v>
      </c>
      <c r="K20" s="83">
        <f>(E20*I20+E21*H20)*G18</f>
        <v>1994.2919999999997</v>
      </c>
    </row>
    <row r="21" spans="1:15" x14ac:dyDescent="0.25">
      <c r="A21" s="80"/>
      <c r="B21" s="85"/>
      <c r="C21" s="20" t="s">
        <v>26</v>
      </c>
      <c r="D21" s="8" t="s">
        <v>48</v>
      </c>
      <c r="E21" s="21">
        <v>1977.12</v>
      </c>
      <c r="F21" s="81"/>
      <c r="G21" s="92"/>
      <c r="H21" s="86"/>
      <c r="I21" s="84"/>
      <c r="J21" s="84"/>
      <c r="K21" s="87"/>
    </row>
    <row r="22" spans="1:15" x14ac:dyDescent="0.25">
      <c r="A22" s="22"/>
      <c r="B22" s="23"/>
      <c r="C22" s="24"/>
      <c r="D22" s="22"/>
      <c r="E22" s="25"/>
      <c r="F22" s="26"/>
      <c r="G22" s="27"/>
      <c r="H22" s="28"/>
      <c r="I22" s="10" t="s">
        <v>8</v>
      </c>
      <c r="J22" s="29">
        <f>SUM(J18:J21)</f>
        <v>10619.5</v>
      </c>
      <c r="K22" s="30">
        <f>SUM(K18:K21)</f>
        <v>3185.8499999999995</v>
      </c>
    </row>
    <row r="23" spans="1:15" x14ac:dyDescent="0.25">
      <c r="A23" s="22"/>
      <c r="B23" s="23"/>
      <c r="C23" s="24"/>
      <c r="D23" s="22"/>
      <c r="E23" s="25"/>
      <c r="F23" s="26"/>
      <c r="G23" s="27"/>
      <c r="H23" s="31"/>
      <c r="I23" s="32"/>
      <c r="J23" s="32"/>
      <c r="K23" s="33"/>
    </row>
    <row r="24" spans="1:15" x14ac:dyDescent="0.25">
      <c r="A24" s="22"/>
      <c r="B24" s="23"/>
      <c r="C24" s="24"/>
      <c r="D24" s="22"/>
      <c r="E24" s="25"/>
      <c r="F24" s="26"/>
      <c r="G24" s="27"/>
      <c r="H24" s="31"/>
      <c r="I24" s="32"/>
      <c r="J24" s="32"/>
      <c r="K24" s="33"/>
      <c r="L24" s="7"/>
    </row>
    <row r="25" spans="1:15" s="5" customFormat="1" ht="105" x14ac:dyDescent="0.25">
      <c r="A25" s="8" t="s">
        <v>37</v>
      </c>
      <c r="B25" s="9" t="s">
        <v>38</v>
      </c>
      <c r="C25" s="89" t="s">
        <v>39</v>
      </c>
      <c r="D25" s="89"/>
      <c r="E25" s="89"/>
      <c r="F25" s="89"/>
      <c r="G25" s="10" t="s">
        <v>14</v>
      </c>
      <c r="H25" s="10" t="s">
        <v>40</v>
      </c>
      <c r="I25" s="10" t="s">
        <v>41</v>
      </c>
      <c r="J25" s="4" t="s">
        <v>42</v>
      </c>
      <c r="K25" s="4" t="s">
        <v>43</v>
      </c>
    </row>
    <row r="26" spans="1:15" x14ac:dyDescent="0.25">
      <c r="A26" s="84" t="s">
        <v>50</v>
      </c>
      <c r="B26" s="90" t="s">
        <v>45</v>
      </c>
      <c r="C26" s="34" t="s">
        <v>51</v>
      </c>
      <c r="D26" s="11" t="s">
        <v>46</v>
      </c>
      <c r="E26" s="35">
        <v>1099.7</v>
      </c>
      <c r="F26" s="80">
        <f>E26+E27</f>
        <v>2402.98</v>
      </c>
      <c r="G26" s="91">
        <v>0.3</v>
      </c>
      <c r="H26" s="88">
        <v>2</v>
      </c>
      <c r="I26" s="80">
        <v>2</v>
      </c>
      <c r="J26" s="80">
        <f>(E26*I26+E27*H26)</f>
        <v>4805.96</v>
      </c>
      <c r="K26" s="82">
        <f>(E26*I26+E27*H26)*G26</f>
        <v>1441.788</v>
      </c>
    </row>
    <row r="27" spans="1:15" x14ac:dyDescent="0.25">
      <c r="A27" s="80"/>
      <c r="B27" s="85"/>
      <c r="C27" s="20" t="s">
        <v>52</v>
      </c>
      <c r="D27" s="8" t="s">
        <v>48</v>
      </c>
      <c r="E27" s="21">
        <v>1303.28</v>
      </c>
      <c r="F27" s="81"/>
      <c r="G27" s="92"/>
      <c r="H27" s="86"/>
      <c r="I27" s="81"/>
      <c r="J27" s="81"/>
      <c r="K27" s="83"/>
    </row>
    <row r="28" spans="1:15" x14ac:dyDescent="0.25">
      <c r="A28" s="84" t="s">
        <v>50</v>
      </c>
      <c r="B28" s="85" t="s">
        <v>49</v>
      </c>
      <c r="C28" s="20" t="s">
        <v>53</v>
      </c>
      <c r="D28" s="8" t="s">
        <v>46</v>
      </c>
      <c r="E28" s="21">
        <v>1629.5</v>
      </c>
      <c r="F28" s="81">
        <f>E28+E29</f>
        <v>4021.81</v>
      </c>
      <c r="G28" s="92"/>
      <c r="H28" s="86">
        <v>2</v>
      </c>
      <c r="I28" s="81">
        <v>2</v>
      </c>
      <c r="J28" s="80">
        <f>(E28*I28+E29*H28)</f>
        <v>8043.62</v>
      </c>
      <c r="K28" s="82">
        <f>(E28*I28+E29*H28)*G26</f>
        <v>2413.0859999999998</v>
      </c>
    </row>
    <row r="29" spans="1:15" x14ac:dyDescent="0.25">
      <c r="A29" s="80"/>
      <c r="B29" s="85"/>
      <c r="C29" s="20" t="s">
        <v>54</v>
      </c>
      <c r="D29" s="8" t="s">
        <v>48</v>
      </c>
      <c r="E29" s="21">
        <v>2392.31</v>
      </c>
      <c r="F29" s="81"/>
      <c r="G29" s="92"/>
      <c r="H29" s="86"/>
      <c r="I29" s="84"/>
      <c r="J29" s="84"/>
      <c r="K29" s="87"/>
    </row>
    <row r="30" spans="1:15" x14ac:dyDescent="0.25">
      <c r="I30" s="12" t="s">
        <v>8</v>
      </c>
      <c r="J30" s="12">
        <f>SUM(J26:J29)</f>
        <v>12849.58</v>
      </c>
      <c r="K30" s="13">
        <f>SUM(K26:K29)</f>
        <v>3854.8739999999998</v>
      </c>
    </row>
    <row r="31" spans="1:15" x14ac:dyDescent="0.25">
      <c r="A31" s="6" t="s">
        <v>55</v>
      </c>
    </row>
    <row r="33" spans="2:7" x14ac:dyDescent="0.25">
      <c r="G33" s="36"/>
    </row>
    <row r="47" spans="2:7" x14ac:dyDescent="0.25">
      <c r="B47" s="37"/>
      <c r="C47" s="38"/>
      <c r="D47" s="38"/>
      <c r="E47" s="38"/>
      <c r="F47" s="38"/>
    </row>
    <row r="48" spans="2:7" x14ac:dyDescent="0.25">
      <c r="B48" s="39"/>
      <c r="C48" s="40"/>
      <c r="D48" s="41"/>
      <c r="E48" s="42"/>
      <c r="F48" s="42"/>
    </row>
    <row r="49" spans="2:6" x14ac:dyDescent="0.25">
      <c r="B49" s="39"/>
      <c r="C49" s="40"/>
      <c r="D49" s="41"/>
      <c r="E49" s="42"/>
      <c r="F49" s="42"/>
    </row>
    <row r="50" spans="2:6" x14ac:dyDescent="0.25">
      <c r="B50" s="43" t="s">
        <v>36</v>
      </c>
      <c r="C50" s="43"/>
      <c r="D50" s="43"/>
      <c r="E50" s="43"/>
      <c r="F50" s="43"/>
    </row>
  </sheetData>
  <mergeCells count="32">
    <mergeCell ref="C17:F17"/>
    <mergeCell ref="A18:A19"/>
    <mergeCell ref="B18:B19"/>
    <mergeCell ref="F18:F19"/>
    <mergeCell ref="G18:G21"/>
    <mergeCell ref="I18:I19"/>
    <mergeCell ref="J18:J19"/>
    <mergeCell ref="K18:K19"/>
    <mergeCell ref="A20:A21"/>
    <mergeCell ref="B20:B21"/>
    <mergeCell ref="F20:F21"/>
    <mergeCell ref="H20:H21"/>
    <mergeCell ref="I20:I21"/>
    <mergeCell ref="J20:J21"/>
    <mergeCell ref="K20:K21"/>
    <mergeCell ref="H18:H19"/>
    <mergeCell ref="C25:F25"/>
    <mergeCell ref="A26:A27"/>
    <mergeCell ref="B26:B27"/>
    <mergeCell ref="F26:F27"/>
    <mergeCell ref="G26:G29"/>
    <mergeCell ref="I26:I27"/>
    <mergeCell ref="J26:J27"/>
    <mergeCell ref="K26:K27"/>
    <mergeCell ref="A28:A29"/>
    <mergeCell ref="B28:B29"/>
    <mergeCell ref="F28:F29"/>
    <mergeCell ref="H28:H29"/>
    <mergeCell ref="I28:I29"/>
    <mergeCell ref="J28:J29"/>
    <mergeCell ref="K28:K29"/>
    <mergeCell ref="H26:H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dae36cbf-93a9-442d-a8f3-11e84dab39c7">
      <Terms xmlns="http://schemas.microsoft.com/office/infopath/2007/PartnerControls"/>
    </lcf76f155ced4ddcb4097134ff3c332f>
    <SharedWithUsers xmlns="57ced1c0-dd17-4bc1-a49b-8d58a8b9fb5a">
      <UserInfo>
        <DisplayName>Audronė Nikšaitė</DisplayName>
        <AccountId>253</AccountId>
        <AccountType/>
      </UserInfo>
      <UserInfo>
        <DisplayName>Renata Chadyšienė</DisplayName>
        <AccountId>562</AccountId>
        <AccountType/>
      </UserInfo>
      <UserInfo>
        <DisplayName>Žilvinas Mačerinskas</DisplayName>
        <AccountId>301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85A6FC0E2542A9BC9EE64DDD2771" ma:contentTypeVersion="15" ma:contentTypeDescription="Create a new document." ma:contentTypeScope="" ma:versionID="86fcacf6350157974f0d1540495651e5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dae36cbf-93a9-442d-a8f3-11e84dab39c7" xmlns:ns5="fb82805b-4725-417c-9992-107fa9b8f2e4" targetNamespace="http://schemas.microsoft.com/office/2006/metadata/properties" ma:root="true" ma:fieldsID="666a220c76234be5a9f73a4ccbc7343b" ns2:_="" ns3:_="" ns4:_="" ns5:_="">
    <xsd:import namespace="52cb1114-a659-49af-a8a1-f8a6abfefc25"/>
    <xsd:import namespace="57ced1c0-dd17-4bc1-a49b-8d58a8b9fb5a"/>
    <xsd:import namespace="dae36cbf-93a9-442d-a8f3-11e84dab39c7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36cbf-93a9-442d-a8f3-11e84dab39c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164AB-39C4-4ADF-8A4A-11F0EFF294C0}">
  <ds:schemaRefs>
    <ds:schemaRef ds:uri="http://schemas.microsoft.com/office/2006/metadata/properties"/>
    <ds:schemaRef ds:uri="http://schemas.microsoft.com/office/infopath/2007/PartnerControls"/>
    <ds:schemaRef ds:uri="fb82805b-4725-417c-9992-107fa9b8f2e4"/>
    <ds:schemaRef ds:uri="dae36cbf-93a9-442d-a8f3-11e84dab39c7"/>
    <ds:schemaRef ds:uri="57ced1c0-dd17-4bc1-a49b-8d58a8b9fb5a"/>
  </ds:schemaRefs>
</ds:datastoreItem>
</file>

<file path=customXml/itemProps2.xml><?xml version="1.0" encoding="utf-8"?>
<ds:datastoreItem xmlns:ds="http://schemas.openxmlformats.org/officeDocument/2006/customXml" ds:itemID="{34BBACC3-0FCC-4C36-B1A7-017017B0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dae36cbf-93a9-442d-a8f3-11e84dab39c7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137F1-A648-4805-9622-621749F4B0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 kvietimas (be PVM)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</dc:creator>
  <cp:keywords/>
  <dc:description/>
  <cp:lastModifiedBy>Žilvinas Mačerinskas</cp:lastModifiedBy>
  <cp:revision/>
  <dcterms:created xsi:type="dcterms:W3CDTF">2022-10-25T07:21:56Z</dcterms:created>
  <dcterms:modified xsi:type="dcterms:W3CDTF">2023-10-23T06:18:50Z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0x01010082B885A6FC0E2542A9BC9EE64DDD2771</vt:lpwstr>
  </property>
  <property fmtid="{D5CDD505-2E9C-101B-9397-08002B2CF9AE}" pid="3" name="MediaServiceImageTags">
    <vt:lpwstr/>
  </property>
</Properties>
</file>